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7-2028\ESP Charging Statements\"/>
    </mc:Choice>
  </mc:AlternateContent>
  <xr:revisionPtr revIDLastSave="0" documentId="13_ncr:1_{E7A01600-2F98-4117-BF37-0AC7CD84CDA4}" xr6:coauthVersionLast="47" xr6:coauthVersionMax="47" xr10:uidLastSave="{00000000-0000-0000-0000-000000000000}"/>
  <bookViews>
    <workbookView xWindow="57480" yWindow="-765" windowWidth="29040" windowHeight="157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charges'!$A$9:$P$10</definedName>
    <definedName name="_xlnm._FilterDatabase" localSheetId="6" hidden="1">'Annex 4 LDNO charges'!$A$11:$J$201</definedName>
    <definedName name="_xlnm._FilterDatabase" localSheetId="9" hidden="1">'Annex 7 Pass-Through Costs'!$A$4:$E$164</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LLFs'!$A$122:$B$125</definedName>
    <definedName name="_xlnm.Print_Area" localSheetId="8">'Annex 6 New or Amended EHV'!$A$12:$E$16</definedName>
    <definedName name="_xlnm.Print_Area" localSheetId="9">'Annex 7 Pass-Through Costs'!$A$2:$F$165</definedName>
    <definedName name="_xlnm.Print_Area" localSheetId="10">'Nodal prices'!$A$2:$D$4</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12"/>
  <c r="A8" i="23"/>
  <c r="A4" i="23"/>
  <c r="A2" i="24" l="1"/>
  <c r="A2" i="13" l="1"/>
  <c r="B37" i="24"/>
  <c r="B36" i="24"/>
  <c r="B35" i="24"/>
  <c r="B34" i="24"/>
  <c r="B33" i="24"/>
  <c r="B32" i="24"/>
  <c r="B31" i="24"/>
  <c r="B30" i="24"/>
  <c r="B29" i="24"/>
  <c r="B23" i="24"/>
  <c r="B18" i="24"/>
  <c r="B13" i="24"/>
  <c r="B12" i="24"/>
  <c r="B7" i="24"/>
  <c r="T10" i="18" l="1"/>
  <c r="P10" i="18"/>
  <c r="P5" i="23"/>
  <c r="O5" i="23"/>
  <c r="N5" i="23"/>
  <c r="M5" i="23"/>
  <c r="L5" i="23"/>
  <c r="K5" i="23"/>
  <c r="J5" i="23"/>
  <c r="I5" i="23"/>
  <c r="A3" i="22"/>
  <c r="A19" i="21"/>
  <c r="A2" i="21"/>
  <c r="S10" i="18" l="1"/>
  <c r="R10" i="18"/>
  <c r="N10" i="18"/>
  <c r="O10" i="18"/>
  <c r="Q10" i="18"/>
  <c r="M10" i="18"/>
  <c r="A2" i="20"/>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<sst xmlns="http://schemas.openxmlformats.org/spreadsheetml/2006/main" count="2556" uniqueCount="788">
  <si>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</si>
  <si>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</si>
  <si>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</si>
  <si>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</si>
  <si>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</si>
  <si>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</si>
  <si>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</si>
  <si>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</si>
  <si>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</si>
  <si>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</si>
  <si>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</si>
  <si>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</si>
  <si>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</si>
  <si>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</si>
  <si>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</si>
  <si>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</si>
  <si>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</si>
  <si>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</si>
  <si>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</si>
  <si>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</si>
  <si>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</si>
  <si>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</si>
  <si>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</si>
  <si>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</si>
  <si>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</si>
  <si>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</si>
  <si>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</si>
  <si>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</si>
  <si>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</si>
  <si>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</si>
  <si>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</si>
  <si>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</si>
  <si>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</si>
  <si>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</si>
  <si>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</si>
  <si>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</si>
  <si>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</si>
  <si>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</si>
  <si>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</si>
  <si>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</si>
  <si>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</si>
  <si>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</si>
  <si>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</si>
  <si>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</si>
  <si>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</si>
  <si>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</si>
  <si>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</si>
  <si>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</si>
  <si>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</si>
  <si>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</si>
  <si>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</si>
  <si>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</si>
  <si>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</si>
  <si>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</si>
  <si>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</si>
  <si>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</si>
  <si>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</si>
  <si>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</si>
  <si>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</si>
  <si>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</si>
  <si>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</si>
  <si>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</si>
  <si>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</si>
  <si>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</si>
  <si>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</si>
  <si>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</si>
  <si>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</si>
  <si>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</si>
  <si>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</si>
  <si>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</si>
  <si>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</si>
  <si>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</si>
  <si>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</si>
  <si>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</si>
  <si>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</si>
  <si>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</si>
  <si>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</si>
  <si>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</si>
  <si>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</si>
  <si>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</si>
  <si>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</si>
  <si>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</si>
  <si>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</si>
  <si>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</si>
  <si>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</si>
  <si>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</si>
  <si>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</si>
  <si>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</si>
  <si>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</si>
  <si>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</si>
  <si>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</si>
  <si>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</si>
  <si>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</si>
  <si>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</si>
  <si>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</si>
  <si>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</si>
  <si>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</si>
  <si>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</si>
  <si>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</si>
  <si>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</si>
  <si>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</si>
  <si>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</si>
  <si>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</si>
  <si>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</si>
  <si>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</si>
  <si>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</si>
  <si>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</si>
  <si>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</si>
  <si>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</si>
  <si>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</si>
  <si>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</si>
  <si>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</si>
  <si>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</si>
  <si>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</si>
  <si>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</si>
  <si>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</si>
  <si>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</si>
  <si>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</si>
  <si>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</si>
  <si>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</si>
  <si>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</si>
  <si>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</si>
  <si>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</si>
  <si>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</si>
  <si>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</si>
  <si>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</si>
  <si>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</si>
  <si>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</si>
  <si>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</si>
  <si>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</si>
  <si>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</si>
  <si>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</si>
  <si>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</si>
  <si>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</si>
  <si>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</si>
  <si>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</si>
  <si>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</si>
  <si>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</si>
  <si>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</si>
  <si>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</si>
  <si>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</si>
  <si>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</si>
  <si>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</si>
  <si>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</si>
  <si>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</si>
  <si>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</si>
  <si>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</si>
  <si>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</si>
  <si>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</si>
  <si>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</si>
  <si>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</si>
  <si>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</si>
  <si>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</si>
  <si>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</si>
  <si>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</si>
  <si>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</si>
  <si>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</si>
  <si>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</si>
  <si>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</si>
  <si>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</si>
  <si>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</si>
  <si>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</si>
  <si>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</si>
  <si>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</si>
  <si>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</si>
  <si>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</si>
  <si>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</si>
  <si>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</si>
  <si>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</si>
  <si>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</si>
  <si>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</si>
  <si>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</si>
  <si>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</si>
  <si>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</si>
  <si>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</si>
  <si>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</si>
  <si>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</si>
  <si>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</si>
  <si>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</si>
  <si>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</si>
  <si>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</si>
  <si>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</si>
  <si>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</si>
  <si>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</si>
  <si>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</si>
  <si>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</si>
  <si>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</si>
  <si>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</si>
  <si>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</si>
  <si>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</si>
  <si>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</si>
  <si>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</si>
  <si>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</si>
  <si>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</si>
  <si>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</si>
  <si>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</si>
  <si>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</si>
  <si>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</si>
  <si>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</si>
  <si>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</si>
  <si>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</si>
  <si>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</si>
  <si>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</si>
  <si>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</si>
  <si>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</si>
  <si>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</si>
  <si>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</si>
  <si>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</si>
  <si>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</si>
  <si>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</si>
  <si>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</si>
  <si>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</si>
  <si>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</si>
  <si>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</si>
  <si>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</si>
  <si>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</si>
  <si>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</si>
  <si>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</si>
  <si>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</si>
  <si>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</si>
  <si>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</si>
  <si>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</si>
  <si>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</si>
  <si>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</si>
  <si>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</si>
  <si>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</si>
  <si>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</si>
  <si>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</si>
  <si>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</si>
  <si>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</si>
  <si>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</si>
  <si>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</si>
  <si>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</si>
  <si>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</si>
  <si>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</si>
  <si>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</si>
  <si>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</si>
  <si>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</si>
  <si>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</si>
  <si>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</si>
  <si>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</si>
  <si>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</si>
  <si>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</si>
  <si>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</si>
  <si>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</si>
  <si>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</si>
  <si>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</si>
  <si>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</si>
  <si>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</si>
  <si>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</si>
  <si>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</si>
  <si>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</si>
  <si>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</si>
  <si>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</si>
  <si>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</si>
  <si>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</si>
  <si>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</si>
  <si>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</si>
  <si>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</si>
  <si>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</si>
  <si>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</si>
  <si>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</si>
  <si>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</si>
  <si>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</si>
  <si>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</si>
  <si>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</si>
  <si>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</si>
  <si>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</si>
  <si>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</si>
  <si>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</si>
  <si>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</si>
  <si>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</si>
  <si>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</si>
  <si>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</si>
  <si>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</si>
  <si>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</si>
  <si>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</si>
  <si>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</si>
  <si>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</si>
  <si>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</si>
  <si>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</si>
  <si>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</si>
  <si>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</si>
  <si>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</si>
  <si>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</si>
  <si>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</si>
  <si>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</si>
  <si>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</si>
  <si>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</si>
  <si>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</si>
  <si>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</si>
  <si>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</si>
  <si>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</si>
  <si>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</si>
  <si>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</si>
  <si>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</si>
  <si>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</si>
  <si>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</si>
  <si>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</si>
  <si>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</si>
  <si>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</si>
  <si>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</si>
  <si>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</si>
  <si>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</si>
  <si>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</si>
  <si>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</si>
  <si>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</si>
  <si>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</si>
  <si>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</si>
  <si>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</si>
  <si>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</si>
  <si>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</si>
  <si>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</si>
  <si>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</si>
  <si>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</si>
  <si>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</si>
  <si>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</si>
  <si>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</si>
  <si>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</si>
  <si>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</si>
  <si>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</si>
  <si>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</si>
  <si>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</si>
  <si>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</si>
  <si>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</si>
  <si>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</si>
  <si>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</si>
  <si>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</si>
  <si>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</si>
  <si>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</si>
  <si>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</si>
  <si>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</si>
  <si>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</si>
  <si>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</si>
  <si>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</si>
  <si>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</si>
  <si>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</si>
  <si>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</si>
  <si>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</si>
  <si>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</si>
  <si>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</si>
  <si>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</si>
  <si>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</si>
  <si>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</si>
  <si>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</si>
  <si>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</si>
  <si>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</si>
  <si>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</si>
  <si>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</si>
  <si>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</si>
  <si>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</si>
  <si>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</si>
  <si>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</si>
  <si>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</si>
  <si>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</si>
  <si>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</si>
  <si>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</si>
  <si>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</si>
  <si>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</si>
  <si>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</si>
  <si>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</si>
  <si>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</si>
  <si>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</si>
  <si>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</si>
  <si>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</si>
  <si>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</si>
  <si>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</si>
  <si>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</si>
  <si>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</si>
  <si>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</si>
  <si>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</si>
  <si>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</si>
  <si>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</si>
  <si>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</si>
  <si>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</si>
  <si>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</si>
  <si>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</si>
  <si>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</si>
  <si>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</si>
  <si>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</si>
  <si>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</si>
  <si>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</si>
  <si>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</si>
  <si>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</si>
  <si>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</si>
  <si>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</si>
  <si>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</si>
  <si>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</si>
  <si>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</si>
  <si>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</si>
  <si>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</si>
  <si>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</si>
  <si>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</si>
  <si>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</si>
  <si>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</si>
  <si>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</si>
  <si>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</si>
  <si>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</si>
  <si>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</si>
  <si>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</si>
  <si>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</si>
  <si>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</si>
  <si>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</si>
  <si>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</si>
  <si>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</si>
  <si>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</si>
  <si>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</si>
  <si>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</si>
  <si>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</si>
  <si>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</si>
  <si>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</si>
  <si>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</si>
  <si>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</si>
  <si>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</si>
  <si>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</si>
  <si>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</si>
  <si>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</si>
  <si>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</si>
  <si>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</si>
  <si>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</si>
  <si>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</si>
  <si>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</si>
  <si>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</si>
  <si>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</si>
  <si>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</si>
  <si>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</si>
  <si>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</si>
  <si>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</si>
  <si>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</si>
  <si>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</si>
  <si>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</si>
  <si>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</si>
  <si>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</si>
  <si>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</si>
  <si>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</si>
  <si>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</si>
  <si>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</si>
  <si>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</si>
  <si>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</si>
  <si>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</si>
  <si>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</si>
  <si>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</si>
  <si>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</si>
  <si>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</si>
  <si>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</si>
  <si>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</si>
  <si>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</si>
  <si>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</si>
  <si>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</si>
  <si>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</si>
  <si>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</si>
  <si>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</si>
  <si>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</si>
  <si>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</si>
  <si>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</si>
  <si>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</si>
  <si>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</si>
  <si>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</si>
  <si>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</si>
  <si>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</si>
  <si>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</si>
  <si>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</si>
  <si>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</si>
  <si>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</si>
  <si>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</si>
  <si>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</si>
  <si>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</si>
  <si>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</si>
  <si>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</si>
  <si>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</si>
  <si>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</si>
  <si>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</si>
  <si>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</si>
  <si>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</si>
  <si>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</si>
  <si>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</si>
  <si>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</si>
  <si>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</si>
  <si>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</si>
  <si>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</si>
  <si>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</si>
  <si>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</si>
  <si>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</si>
  <si>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</si>
  <si>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</si>
  <si>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</si>
  <si>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</si>
  <si>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</si>
  <si>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</si>
  <si>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</si>
  <si>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</si>
  <si>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</si>
  <si>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</si>
  <si>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</si>
  <si>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</si>
  <si>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</si>
  <si>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</si>
  <si>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</si>
  <si>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</si>
  <si>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</si>
  <si>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</si>
  <si>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</si>
  <si>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</si>
  <si>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</si>
  <si>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</si>
  <si>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</si>
  <si>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</si>
  <si>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</si>
  <si>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</si>
  <si>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</si>
  <si>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</si>
  <si>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</si>
  <si>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</si>
  <si>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</si>
  <si>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</si>
  <si>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</si>
  <si>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</si>
  <si>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</si>
  <si>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</si>
  <si>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</si>
  <si>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</si>
  <si>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</si>
  <si>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</si>
  <si>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</si>
  <si>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</si>
  <si>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</si>
  <si>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</si>
  <si>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</si>
  <si>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</si>
  <si>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</si>
  <si>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</si>
  <si>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</si>
  <si>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</si>
  <si>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</si>
  <si>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</si>
  <si>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</si>
  <si>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</si>
  <si>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</si>
  <si>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</si>
  <si>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</si>
  <si>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</si>
  <si>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</si>
  <si>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</si>
  <si>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</si>
  <si>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</si>
  <si>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</si>
  <si>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</si>
  <si>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</si>
  <si>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</si>
  <si>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</si>
  <si>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</si>
  <si>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</si>
  <si>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</si>
  <si>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</si>
  <si>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</si>
  <si>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</si>
  <si>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</si>
  <si>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</si>
  <si>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</si>
  <si>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</si>
  <si>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</si>
  <si>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</si>
  <si>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</si>
  <si>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</si>
  <si>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</si>
  <si>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</si>
  <si>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</si>
  <si>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</si>
  <si>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</si>
  <si>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</si>
  <si>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</si>
  <si>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</si>
  <si>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</si>
  <si>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</si>
  <si>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</si>
  <si>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</si>
  <si>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</si>
  <si>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</si>
  <si>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</si>
  <si>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</si>
  <si>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</si>
  <si>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</si>
  <si>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</si>
  <si>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</si>
  <si>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</si>
  <si>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</si>
  <si>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</si>
  <si>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</si>
  <si>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</si>
  <si>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</si>
  <si>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</si>
  <si>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</si>
  <si>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</si>
  <si>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</si>
  <si>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</si>
  <si>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</si>
  <si>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</si>
  <si>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</si>
  <si>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</si>
  <si>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</si>
  <si>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</si>
  <si>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</si>
  <si>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</si>
  <si>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</si>
  <si>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</si>
  <si>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</si>
  <si>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</si>
  <si>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</si>
  <si>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</si>
  <si>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</si>
  <si>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</si>
  <si>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</si>
  <si>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</si>
  <si>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</si>
  <si>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</si>
  <si>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</si>
  <si>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</si>
  <si>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</si>
  <si>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</si>
  <si>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</si>
  <si>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</si>
  <si>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</si>
  <si>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</si>
  <si>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</si>
  <si>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</si>
  <si>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</si>
  <si>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</si>
  <si>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</si>
  <si>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</si>
  <si>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</si>
  <si>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</si>
  <si>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</si>
  <si>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</si>
  <si>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</si>
  <si>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</si>
  <si>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</si>
  <si>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</si>
  <si>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</si>
  <si>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</si>
  <si>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</si>
  <si>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</si>
  <si>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</si>
  <si>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</si>
  <si>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</si>
  <si>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</si>
  <si>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</si>
  <si>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</si>
  <si>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</si>
  <si>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</si>
  <si>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</si>
  <si>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</si>
  <si>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</si>
  <si>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</si>
  <si>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</si>
  <si>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</si>
  <si>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</si>
  <si>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</si>
  <si>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</si>
  <si>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</si>
  <si>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</si>
  <si>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</si>
  <si>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</si>
  <si>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</si>
  <si>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</si>
  <si>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</si>
  <si>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</si>
  <si>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</si>
  <si>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</si>
  <si>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</si>
  <si>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</si>
  <si>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</si>
  <si>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</si>
  <si>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</si>
  <si>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</si>
  <si>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</si>
  <si>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</si>
  <si>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</si>
  <si>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Page left intentionally blank - see 4.9</t>
  </si>
  <si>
    <t>2027/28</t>
  </si>
  <si>
    <t>1 April 2027</t>
  </si>
  <si>
    <t>∞</t>
  </si>
  <si>
    <t>16:00 to 19:30</t>
  </si>
  <si>
    <t>08:00 to 16:00
19:30 to 22:00</t>
  </si>
  <si>
    <t>00:00 to 08:00
22:00 to 24:00</t>
  </si>
  <si>
    <t>00:00 to 24:00</t>
  </si>
  <si>
    <t>All the above times are in UK Clock time</t>
  </si>
  <si>
    <t>08:00 to 22:00</t>
  </si>
  <si>
    <t>1600 - 1930</t>
  </si>
  <si>
    <t>0, 8</t>
  </si>
  <si>
    <t>ESP Electricity Limited - GSP _M</t>
  </si>
  <si>
    <t>ESP Electricity Limited has no EHV designated customers</t>
  </si>
  <si>
    <t>ESP Electricity Limited has no Preserved NHH Tariffs / Additional LLFC Classes</t>
  </si>
  <si>
    <t>This form is intentionally left blank.</t>
  </si>
  <si>
    <t>510, 300, 519, M49</t>
  </si>
  <si>
    <t>M04, M12, M28, M50</t>
  </si>
  <si>
    <t>513, 514, 539, M51</t>
  </si>
  <si>
    <t>M01, M09, M25, M52</t>
  </si>
  <si>
    <t>M02, M10, M26, M53</t>
  </si>
  <si>
    <t>M03, M11, M27, M54</t>
  </si>
  <si>
    <t>M08, M16, M32, M55</t>
  </si>
  <si>
    <t>523, 524, 826, M41</t>
  </si>
  <si>
    <t>M05, M13, M29, M42</t>
  </si>
  <si>
    <t>M06, M14, M30, M43</t>
  </si>
  <si>
    <t>M07, M15, M31, M44</t>
  </si>
  <si>
    <t>M20, M36, M56</t>
  </si>
  <si>
    <t>526, 827, M45</t>
  </si>
  <si>
    <t>M17, M33, M46</t>
  </si>
  <si>
    <t>M18, M34, M47</t>
  </si>
  <si>
    <t>M19, M35, M48</t>
  </si>
  <si>
    <t>M24, M40</t>
  </si>
  <si>
    <t>301, 527</t>
  </si>
  <si>
    <t>M21, M37</t>
  </si>
  <si>
    <t>M22, M38</t>
  </si>
  <si>
    <t>M23, M39</t>
  </si>
  <si>
    <t>534, 535, 833, M57</t>
  </si>
  <si>
    <t>653, 834, M58</t>
  </si>
  <si>
    <t>536, 303, 835, M59</t>
  </si>
  <si>
    <t>540, 837, M60</t>
  </si>
  <si>
    <t>302, 543</t>
  </si>
  <si>
    <t>M04</t>
  </si>
  <si>
    <t>M01</t>
  </si>
  <si>
    <t>M02</t>
  </si>
  <si>
    <t>M03</t>
  </si>
  <si>
    <t>M08</t>
  </si>
  <si>
    <t>M05</t>
  </si>
  <si>
    <t>M06</t>
  </si>
  <si>
    <t>M07</t>
  </si>
  <si>
    <t>M12</t>
  </si>
  <si>
    <t>M09</t>
  </si>
  <si>
    <t>M10</t>
  </si>
  <si>
    <t>M11</t>
  </si>
  <si>
    <t>M16</t>
  </si>
  <si>
    <t>M13</t>
  </si>
  <si>
    <t>M14</t>
  </si>
  <si>
    <t>M15</t>
  </si>
  <si>
    <t>M20</t>
  </si>
  <si>
    <t>M17</t>
  </si>
  <si>
    <t>M18</t>
  </si>
  <si>
    <t>M19</t>
  </si>
  <si>
    <t>M24</t>
  </si>
  <si>
    <t>M21</t>
  </si>
  <si>
    <t>M22</t>
  </si>
  <si>
    <t>M23</t>
  </si>
  <si>
    <t>M49</t>
  </si>
  <si>
    <t>M50</t>
  </si>
  <si>
    <t>M51</t>
  </si>
  <si>
    <t>M52</t>
  </si>
  <si>
    <t>M53</t>
  </si>
  <si>
    <t>M54</t>
  </si>
  <si>
    <t>M55</t>
  </si>
  <si>
    <t>M41</t>
  </si>
  <si>
    <t>M42</t>
  </si>
  <si>
    <t>M43</t>
  </si>
  <si>
    <t>M44</t>
  </si>
  <si>
    <t>M56</t>
  </si>
  <si>
    <t>M45</t>
  </si>
  <si>
    <t>M46</t>
  </si>
  <si>
    <t>M47</t>
  </si>
  <si>
    <t>M48</t>
  </si>
  <si>
    <t>M57</t>
  </si>
  <si>
    <t>M58</t>
  </si>
  <si>
    <t>M59</t>
  </si>
  <si>
    <t>M60</t>
  </si>
  <si>
    <t>M28</t>
  </si>
  <si>
    <t>M25</t>
  </si>
  <si>
    <t>M26</t>
  </si>
  <si>
    <t>M27</t>
  </si>
  <si>
    <t>M32</t>
  </si>
  <si>
    <t>M29</t>
  </si>
  <si>
    <t>M30</t>
  </si>
  <si>
    <t>M31</t>
  </si>
  <si>
    <t>M36</t>
  </si>
  <si>
    <t>M33</t>
  </si>
  <si>
    <t>M34</t>
  </si>
  <si>
    <t>M35</t>
  </si>
  <si>
    <t>M40</t>
  </si>
  <si>
    <t>M37</t>
  </si>
  <si>
    <t>M38</t>
  </si>
  <si>
    <t>M39</t>
  </si>
  <si>
    <t>Low Voltage Network</t>
  </si>
  <si>
    <t>Low Voltage Substation</t>
  </si>
  <si>
    <t>High Voltage Network</t>
  </si>
  <si>
    <t>High Voltage Substation</t>
  </si>
  <si>
    <t>EHV connected</t>
  </si>
  <si>
    <r>
      <rPr>
        <sz val="10"/>
        <rFont val="Arial"/>
        <family val="2"/>
      </rPr>
      <t>300, 303, 510, 513, 514, 519, 523, 524, 531,</t>
    </r>
    <r>
      <rPr>
        <sz val="10"/>
        <color rgb="FFFF0000"/>
        <rFont val="Arial"/>
        <family val="2"/>
      </rPr>
      <t xml:space="preserve"> </t>
    </r>
    <r>
      <rPr>
        <sz val="10"/>
        <rFont val="Arial"/>
        <family val="2"/>
      </rPr>
      <t>534,</t>
    </r>
    <r>
      <rPr>
        <sz val="10"/>
        <color rgb="FFFF0000"/>
        <rFont val="Arial"/>
        <family val="2"/>
      </rPr>
      <t xml:space="preserve"> </t>
    </r>
    <r>
      <rPr>
        <sz val="10"/>
        <rFont val="Arial"/>
        <family val="2"/>
      </rPr>
      <t>535,</t>
    </r>
    <r>
      <rPr>
        <sz val="10"/>
        <color rgb="FFFF0000"/>
        <rFont val="Arial"/>
        <family val="2"/>
      </rPr>
      <t xml:space="preserve"> </t>
    </r>
    <r>
      <rPr>
        <sz val="10"/>
        <rFont val="Arial"/>
        <family val="2"/>
      </rPr>
      <t>536, 539, 826, 833,</t>
    </r>
    <r>
      <rPr>
        <sz val="10"/>
        <color rgb="FFFF0000"/>
        <rFont val="Arial"/>
        <family val="2"/>
      </rPr>
      <t xml:space="preserve"> </t>
    </r>
    <r>
      <rPr>
        <sz val="10"/>
        <rFont val="Arial"/>
        <family val="2"/>
      </rPr>
      <t>835, M01, M02, M03,</t>
    </r>
    <r>
      <rPr>
        <sz val="10"/>
        <color rgb="FFFF0000"/>
        <rFont val="Arial"/>
        <family val="2"/>
      </rPr>
      <t xml:space="preserve"> </t>
    </r>
    <r>
      <rPr>
        <sz val="10"/>
        <rFont val="Arial"/>
        <family val="2"/>
      </rPr>
      <t>M04</t>
    </r>
    <r>
      <rPr>
        <sz val="10"/>
        <color rgb="FFFF0000"/>
        <rFont val="Arial"/>
        <family val="2"/>
      </rPr>
      <t xml:space="preserve">, </t>
    </r>
    <r>
      <rPr>
        <sz val="10"/>
        <rFont val="Arial"/>
        <family val="2"/>
      </rPr>
      <t>M05, M06, M07, M08,</t>
    </r>
    <r>
      <rPr>
        <sz val="10"/>
        <color rgb="FFFF0000"/>
        <rFont val="Arial"/>
        <family val="2"/>
      </rPr>
      <t xml:space="preserve"> </t>
    </r>
    <r>
      <rPr>
        <sz val="10"/>
        <rFont val="Arial"/>
        <family val="2"/>
      </rPr>
      <t>M09, M10, M11, M12,</t>
    </r>
    <r>
      <rPr>
        <sz val="10"/>
        <color rgb="FFFF0000"/>
        <rFont val="Arial"/>
        <family val="2"/>
      </rPr>
      <t xml:space="preserve"> </t>
    </r>
    <r>
      <rPr>
        <sz val="10"/>
        <rFont val="Arial"/>
        <family val="2"/>
      </rPr>
      <t>M13, M14, M15, M16, M25, M26, M27, M28, M29, M30, M31, M32, M41, M42, M43, M44. M49, M50, M51, M52, M53, M54, M55, M56, M57, M58, M59, M60</t>
    </r>
  </si>
  <si>
    <t>526, 540, 653, 827, 834, 837, M17, M18, M19, M20, M33, M34, M35, M36, M45, M46, M47, M48</t>
  </si>
  <si>
    <t>301, 302, 527, 543, M21, M22, M23, M24, M37, M38, M39, M40</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</si>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</sst>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_(???,??0.000_);\(???,??0.000\);"/>
    <numFmt numFmtId="178" formatCode="0.000_ ;\-0.000\ "/>
    <numFmt numFmtId="179" formatCode="0.000;\(0.000\);"/>
    <numFmt numFmtId="180" formatCode="0.00;\(0.00\);"/>
    <numFmt numFmtId="181" formatCode="&quot;£&quot;#,##0.00"/>
  </numFmts>
  <fonts count="44"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indexed="8"/>
      <name val="Trebuchet MS"/>
      <family val="2"/>
    </font>
    <font>
      <b/>
      <sz val="11"/>
      <color indexed="8"/>
      <name val="Trebuchet MS"/>
      <family val="2"/>
    </font>
    <font>
      <sz val="11"/>
      <name val="Trebuchet MS"/>
      <family val="2"/>
    </font>
    <font>
      <sz val="8"/>
      <name val="Arial"/>
      <family val="2"/>
    </font>
    <font>
      <b/>
      <sz val="8"/>
      <name val="Arial"/>
      <family val="2"/>
    </font>
    <font>
      <b/>
      <sz val="12"/>
      <name val="Arial"/>
      <family val="2"/>
    </font>
    <font>
      <b/>
      <sz val="11"/>
      <name val="Arial"/>
      <family val="2"/>
    </font>
    <font>
      <b/>
      <sz val="11"/>
      <color theme="1"/>
      <name val="Arial"/>
      <family val="2"/>
    </font>
    <font>
      <sz val="10"/>
      <color rgb="FFFF0000"/>
      <name val="Arial"/>
      <family val="2"/>
    </font>
    <font>
      <b/>
      <sz val="11"/>
      <color theme="1"/>
      <name val="Trebuchet MS"/>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1">
    <xf numFmtId="0" fontId="0" fillId="0" borderId="0"/>
    <xf numFmtId="0" fontId="4" fillId="0" borderId="0"/>
    <xf numFmtId="0" fontId="8" fillId="0" borderId="0" applyNumberFormat="0" applyFill="0" applyBorder="0" applyAlignment="0" applyProtection="0"/>
    <xf numFmtId="0" fontId="9" fillId="5" borderId="6" applyNumberFormat="0" applyAlignment="0" applyProtection="0"/>
    <xf numFmtId="0" fontId="10" fillId="0" borderId="0" applyNumberFormat="0" applyFill="0" applyBorder="0" applyAlignment="0" applyProtection="0">
      <alignment vertical="top"/>
      <protection locked="0"/>
    </xf>
    <xf numFmtId="0" fontId="14" fillId="0" borderId="8" applyNumberFormat="0" applyFill="0" applyAlignment="0" applyProtection="0"/>
    <xf numFmtId="0" fontId="8" fillId="0" borderId="9" applyNumberFormat="0" applyFill="0" applyAlignment="0" applyProtection="0"/>
    <xf numFmtId="0" fontId="6" fillId="0" borderId="0"/>
    <xf numFmtId="43" fontId="6" fillId="0" borderId="0" applyFont="0" applyFill="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4" borderId="0" applyNumberFormat="0" applyBorder="0" applyAlignment="0" applyProtection="0"/>
    <xf numFmtId="0" fontId="19" fillId="0" borderId="0"/>
    <xf numFmtId="0" fontId="21" fillId="32"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3" borderId="0" applyNumberFormat="0" applyBorder="0" applyAlignment="0" applyProtection="0"/>
    <xf numFmtId="0" fontId="21" fillId="32" borderId="0" applyNumberFormat="0" applyBorder="0" applyAlignment="0" applyProtection="0"/>
    <xf numFmtId="43" fontId="6" fillId="0" borderId="0" applyFont="0" applyFill="0" applyBorder="0" applyAlignment="0" applyProtection="0"/>
    <xf numFmtId="0" fontId="1" fillId="0" borderId="0"/>
  </cellStyleXfs>
  <cellXfs count="258">
    <xf numFmtId="0" fontId="0" fillId="0" borderId="0" xfId="0"/>
    <xf numFmtId="0" fontId="0" fillId="0" borderId="0" xfId="0" applyProtection="1">
      <protection locked="0"/>
    </xf>
    <xf numFmtId="49" fontId="12" fillId="5" borderId="6" xfId="3" applyNumberFormat="1" applyFont="1" applyAlignment="1" applyProtection="1">
      <alignment horizontal="center" vertical="center" wrapText="1"/>
      <protection locked="0"/>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0" fontId="7" fillId="7" borderId="1" xfId="7" applyFont="1" applyFill="1" applyBorder="1" applyAlignment="1">
      <alignment horizontal="center" vertical="center" wrapText="1"/>
    </xf>
    <xf numFmtId="0" fontId="6" fillId="0" borderId="0" xfId="0" applyFont="1" applyProtection="1">
      <protection locked="0"/>
    </xf>
    <xf numFmtId="49" fontId="8" fillId="6" borderId="0" xfId="2" quotePrefix="1" applyNumberFormat="1" applyFill="1" applyAlignment="1" applyProtection="1">
      <alignment horizontal="left" vertical="center" wrapText="1"/>
      <protection locked="0"/>
    </xf>
    <xf numFmtId="49" fontId="8" fillId="6" borderId="0" xfId="2" applyNumberFormat="1" applyFill="1" applyAlignment="1" applyProtection="1">
      <alignment vertical="center" wrapText="1"/>
      <protection locked="0"/>
    </xf>
    <xf numFmtId="49" fontId="14" fillId="0" borderId="0" xfId="5" applyNumberFormat="1" applyBorder="1" applyAlignment="1" applyProtection="1">
      <alignment vertical="center"/>
      <protection locked="0"/>
    </xf>
    <xf numFmtId="49" fontId="8" fillId="6" borderId="0" xfId="2" applyNumberFormat="1" applyFill="1" applyBorder="1" applyAlignment="1" applyProtection="1">
      <alignment vertical="center" wrapText="1"/>
      <protection locked="0"/>
    </xf>
    <xf numFmtId="49" fontId="8" fillId="0" borderId="0" xfId="6" applyNumberFormat="1" applyBorder="1" applyAlignment="1" applyProtection="1">
      <alignment vertical="center"/>
      <protection locked="0"/>
    </xf>
    <xf numFmtId="49" fontId="8" fillId="0" borderId="0" xfId="6" quotePrefix="1" applyNumberFormat="1" applyBorder="1" applyAlignment="1" applyProtection="1">
      <alignment horizontal="left" vertical="center"/>
      <protection locked="0"/>
    </xf>
    <xf numFmtId="0" fontId="10" fillId="0" borderId="0" xfId="4" applyAlignment="1" applyProtection="1">
      <alignment horizontal="left" vertical="top"/>
    </xf>
    <xf numFmtId="14" fontId="6" fillId="0" borderId="0" xfId="7" applyNumberFormat="1"/>
    <xf numFmtId="0" fontId="6" fillId="0" borderId="0" xfId="7" quotePrefix="1" applyAlignment="1">
      <alignment horizontal="left"/>
    </xf>
    <xf numFmtId="0" fontId="10" fillId="0" borderId="0" xfId="4" applyAlignment="1" applyProtection="1"/>
    <xf numFmtId="0" fontId="6" fillId="26" borderId="0" xfId="7" applyFill="1" applyAlignment="1">
      <alignment horizontal="left"/>
    </xf>
    <xf numFmtId="0" fontId="6" fillId="11" borderId="1" xfId="12" applyFont="1" applyFill="1" applyBorder="1" applyAlignment="1" applyProtection="1">
      <alignment vertical="center"/>
      <protection locked="0"/>
    </xf>
    <xf numFmtId="173" fontId="6" fillId="28" borderId="1" xfId="10" applyNumberFormat="1"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3"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5" xfId="0" applyFont="1" applyFill="1" applyBorder="1" applyAlignment="1">
      <alignment horizontal="left" vertical="center" wrapText="1"/>
    </xf>
    <xf numFmtId="0" fontId="6" fillId="11" borderId="1" xfId="9"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0" fontId="7" fillId="7" borderId="1" xfId="0" applyFont="1" applyFill="1" applyBorder="1" applyAlignment="1">
      <alignment horizontal="left" vertical="center" wrapText="1"/>
    </xf>
    <xf numFmtId="0" fontId="6" fillId="11" borderId="1" xfId="12" applyFont="1" applyFill="1" applyBorder="1" applyAlignment="1" applyProtection="1">
      <alignment vertical="center" wrapText="1"/>
    </xf>
    <xf numFmtId="0" fontId="6" fillId="25"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5" borderId="1" xfId="12" applyFont="1" applyFill="1" applyBorder="1" applyAlignment="1" applyProtection="1">
      <alignment vertical="center" wrapText="1"/>
    </xf>
    <xf numFmtId="0" fontId="6" fillId="7" borderId="1" xfId="0" applyFont="1" applyFill="1" applyBorder="1" applyAlignment="1">
      <alignment horizontal="center" vertical="center" wrapText="1"/>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49" fontId="6" fillId="11" borderId="1" xfId="9" quotePrefix="1" applyNumberFormat="1" applyFont="1" applyFill="1" applyBorder="1" applyAlignment="1" applyProtection="1">
      <alignment horizontal="center" vertical="center" wrapText="1"/>
    </xf>
    <xf numFmtId="49" fontId="8" fillId="6" borderId="0" xfId="2" applyNumberFormat="1" applyFill="1" applyAlignment="1" applyProtection="1">
      <alignment horizontal="center" vertical="center" wrapText="1"/>
      <protection locked="0"/>
    </xf>
    <xf numFmtId="49" fontId="8" fillId="6" borderId="0" xfId="2" quotePrefix="1" applyNumberFormat="1" applyFill="1" applyAlignment="1" applyProtection="1">
      <alignment horizontal="center" vertical="center" wrapText="1"/>
      <protection locked="0"/>
    </xf>
    <xf numFmtId="0" fontId="10" fillId="0" borderId="0" xfId="4" applyFill="1" applyAlignment="1" applyProtection="1">
      <alignment horizontal="left" vertical="center"/>
    </xf>
    <xf numFmtId="49" fontId="14" fillId="0" borderId="0" xfId="5" quotePrefix="1" applyNumberFormat="1" applyBorder="1" applyAlignment="1" applyProtection="1">
      <alignment horizontal="left" vertical="center"/>
      <protection locked="0"/>
    </xf>
    <xf numFmtId="0" fontId="22" fillId="0" borderId="0" xfId="7" applyFont="1"/>
    <xf numFmtId="170" fontId="6" fillId="26" borderId="0" xfId="7" applyNumberFormat="1" applyFill="1" applyAlignment="1">
      <alignment horizontal="left"/>
    </xf>
    <xf numFmtId="0" fontId="6" fillId="26" borderId="0" xfId="7" applyFill="1" applyAlignment="1">
      <alignment horizontal="left" vertical="center"/>
    </xf>
    <xf numFmtId="175" fontId="3" fillId="27" borderId="4" xfId="16" applyNumberFormat="1" applyFill="1" applyBorder="1" applyAlignment="1" applyProtection="1">
      <alignment vertical="center"/>
    </xf>
    <xf numFmtId="175" fontId="3" fillId="27" borderId="1" xfId="16" applyNumberFormat="1" applyFill="1" applyBorder="1" applyAlignment="1" applyProtection="1">
      <alignment vertical="center"/>
    </xf>
    <xf numFmtId="172" fontId="3" fillId="27" borderId="1" xfId="16" applyNumberFormat="1" applyFill="1" applyBorder="1" applyAlignment="1" applyProtection="1">
      <alignment vertical="center"/>
    </xf>
    <xf numFmtId="172" fontId="3" fillId="30" borderId="1" xfId="17" applyNumberFormat="1" applyFill="1" applyBorder="1" applyAlignment="1" applyProtection="1">
      <alignment vertical="center"/>
    </xf>
    <xf numFmtId="173" fontId="3" fillId="27" borderId="1" xfId="16" applyNumberFormat="1" applyFill="1" applyBorder="1" applyAlignment="1" applyProtection="1">
      <alignment vertical="center"/>
      <protection locked="0"/>
    </xf>
    <xf numFmtId="173" fontId="6" fillId="27" borderId="1" xfId="16" applyNumberFormat="1" applyFont="1" applyFill="1" applyBorder="1" applyAlignment="1" applyProtection="1">
      <alignment vertical="center"/>
      <protection locked="0"/>
    </xf>
    <xf numFmtId="173" fontId="6" fillId="30" borderId="1" xfId="16" applyNumberFormat="1" applyFont="1" applyFill="1" applyBorder="1" applyAlignment="1" applyProtection="1">
      <alignment vertical="center"/>
      <protection locked="0"/>
    </xf>
    <xf numFmtId="174" fontId="3" fillId="27" borderId="1" xfId="16" applyNumberFormat="1" applyFill="1" applyBorder="1" applyAlignment="1" applyProtection="1">
      <alignment vertical="center"/>
    </xf>
    <xf numFmtId="174" fontId="3" fillId="30" borderId="1" xfId="16" applyNumberFormat="1" applyFill="1" applyBorder="1" applyAlignment="1" applyProtection="1">
      <alignment vertical="center"/>
    </xf>
    <xf numFmtId="0" fontId="10" fillId="0" borderId="0" xfId="4" applyAlignment="1" applyProtection="1">
      <alignment horizontal="left" vertical="top" wrapText="1"/>
    </xf>
    <xf numFmtId="0" fontId="23" fillId="14" borderId="0" xfId="7" applyFont="1" applyFill="1"/>
    <xf numFmtId="0" fontId="23" fillId="14" borderId="0" xfId="7" applyFont="1" applyFill="1" applyAlignment="1">
      <alignment horizontal="left"/>
    </xf>
    <xf numFmtId="0" fontId="24" fillId="2" borderId="0" xfId="0" applyFont="1" applyFill="1" applyAlignment="1">
      <alignment vertical="center"/>
    </xf>
    <xf numFmtId="0" fontId="25" fillId="2" borderId="0" xfId="4" applyFont="1" applyFill="1" applyAlignment="1" applyProtection="1">
      <alignment vertical="center"/>
      <protection hidden="1"/>
    </xf>
    <xf numFmtId="0" fontId="24" fillId="2" borderId="7" xfId="7" quotePrefix="1" applyFont="1" applyFill="1" applyBorder="1" applyAlignment="1">
      <alignment vertical="center" wrapText="1"/>
    </xf>
    <xf numFmtId="0" fontId="24" fillId="2" borderId="0" xfId="0" applyFont="1" applyFill="1"/>
    <xf numFmtId="0" fontId="27" fillId="14" borderId="0" xfId="2" applyNumberFormat="1" applyFont="1" applyFill="1" applyBorder="1" applyAlignment="1">
      <alignment horizontal="center" vertical="center" wrapText="1"/>
    </xf>
    <xf numFmtId="0" fontId="24" fillId="14" borderId="0" xfId="0" applyFont="1" applyFill="1"/>
    <xf numFmtId="0" fontId="24" fillId="14" borderId="0" xfId="0" applyFont="1" applyFill="1" applyAlignment="1">
      <alignment vertical="center"/>
    </xf>
    <xf numFmtId="0" fontId="24" fillId="2" borderId="0" xfId="0" applyFont="1" applyFill="1" applyAlignment="1">
      <alignment horizontal="center" vertical="center"/>
    </xf>
    <xf numFmtId="2" fontId="24"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165" fontId="24" fillId="2" borderId="0" xfId="0" applyNumberFormat="1" applyFont="1" applyFill="1" applyAlignment="1">
      <alignment horizontal="center" vertical="center"/>
    </xf>
    <xf numFmtId="0" fontId="25" fillId="2" borderId="0" xfId="4" applyFont="1" applyFill="1" applyAlignment="1" applyProtection="1">
      <alignment vertical="center"/>
    </xf>
    <xf numFmtId="0" fontId="24" fillId="2" borderId="0" xfId="7" applyFont="1" applyFill="1" applyAlignment="1">
      <alignment vertical="center"/>
    </xf>
    <xf numFmtId="0" fontId="32" fillId="2" borderId="0" xfId="7" applyFont="1" applyFill="1" applyAlignment="1">
      <alignment vertical="center"/>
    </xf>
    <xf numFmtId="0" fontId="32" fillId="14" borderId="0" xfId="7" applyFont="1" applyFill="1" applyAlignment="1">
      <alignment vertical="center"/>
    </xf>
    <xf numFmtId="0" fontId="24" fillId="0" borderId="1" xfId="0" applyFont="1" applyBorder="1" applyAlignment="1">
      <alignment horizontal="center" vertical="center" wrapText="1"/>
    </xf>
    <xf numFmtId="0" fontId="28" fillId="7" borderId="1" xfId="7" quotePrefix="1" applyFont="1" applyFill="1" applyBorder="1" applyAlignment="1">
      <alignment horizontal="center" vertical="center" wrapText="1"/>
    </xf>
    <xf numFmtId="0" fontId="28" fillId="7" borderId="1" xfId="7" applyFont="1" applyFill="1" applyBorder="1" applyAlignment="1">
      <alignment horizontal="center" vertical="center" wrapText="1"/>
    </xf>
    <xf numFmtId="49" fontId="33" fillId="7" borderId="1" xfId="7" applyNumberFormat="1" applyFont="1" applyFill="1" applyBorder="1" applyAlignment="1">
      <alignment horizontal="center" vertical="center" wrapText="1"/>
    </xf>
    <xf numFmtId="49" fontId="28" fillId="7" borderId="1" xfId="7" applyNumberFormat="1" applyFont="1" applyFill="1" applyBorder="1" applyAlignment="1">
      <alignment horizontal="center" vertical="center" wrapText="1"/>
    </xf>
    <xf numFmtId="49" fontId="33" fillId="7" borderId="1" xfId="7" quotePrefix="1" applyNumberFormat="1" applyFont="1" applyFill="1" applyBorder="1" applyAlignment="1">
      <alignment horizontal="center" vertical="center" wrapText="1"/>
    </xf>
    <xf numFmtId="0" fontId="24" fillId="2" borderId="0" xfId="7" applyFont="1" applyFill="1" applyAlignment="1">
      <alignment horizontal="center" vertical="center"/>
    </xf>
    <xf numFmtId="166" fontId="24" fillId="2" borderId="0" xfId="7" applyNumberFormat="1" applyFont="1" applyFill="1" applyAlignment="1">
      <alignment horizontal="center" vertical="center"/>
    </xf>
    <xf numFmtId="0" fontId="24" fillId="2" borderId="0" xfId="7" applyFont="1" applyFill="1"/>
    <xf numFmtId="0" fontId="28" fillId="14" borderId="3" xfId="0" applyFont="1" applyFill="1" applyBorder="1" applyAlignment="1">
      <alignment horizontal="left" vertical="center" wrapText="1"/>
    </xf>
    <xf numFmtId="0" fontId="24" fillId="14" borderId="3" xfId="0" applyFont="1" applyFill="1" applyBorder="1" applyAlignment="1">
      <alignment horizontal="center" vertical="center" wrapText="1"/>
    </xf>
    <xf numFmtId="0" fontId="24" fillId="14" borderId="7" xfId="0" applyFont="1" applyFill="1" applyBorder="1" applyAlignment="1">
      <alignment horizontal="center" vertical="center" wrapText="1"/>
    </xf>
    <xf numFmtId="0" fontId="27" fillId="14" borderId="7" xfId="2" applyNumberFormat="1" applyFont="1" applyFill="1" applyBorder="1" applyAlignment="1">
      <alignment horizontal="center" vertical="center" wrapText="1"/>
    </xf>
    <xf numFmtId="2" fontId="28" fillId="7" borderId="1" xfId="7" applyNumberFormat="1" applyFont="1" applyFill="1" applyBorder="1" applyAlignment="1">
      <alignment horizontal="center" vertical="center" wrapText="1"/>
    </xf>
    <xf numFmtId="0" fontId="27" fillId="14" borderId="0" xfId="2" applyNumberFormat="1" applyFont="1" applyFill="1" applyBorder="1" applyAlignment="1" applyProtection="1">
      <alignment horizontal="center" vertical="center" wrapText="1"/>
    </xf>
    <xf numFmtId="0" fontId="27" fillId="14" borderId="0" xfId="2" applyNumberFormat="1" applyFont="1" applyFill="1" applyBorder="1" applyAlignment="1">
      <alignment vertical="center" wrapText="1"/>
    </xf>
    <xf numFmtId="0" fontId="28" fillId="7" borderId="5" xfId="0" applyFont="1" applyFill="1" applyBorder="1" applyAlignment="1" applyProtection="1">
      <alignment vertical="center" wrapText="1"/>
      <protection locked="0"/>
    </xf>
    <xf numFmtId="0" fontId="29" fillId="15" borderId="1" xfId="0" applyFont="1" applyFill="1" applyBorder="1" applyAlignment="1" applyProtection="1">
      <alignment horizontal="center" vertical="center" wrapText="1"/>
      <protection locked="0"/>
    </xf>
    <xf numFmtId="171" fontId="30" fillId="16" borderId="2" xfId="0" applyNumberFormat="1" applyFont="1" applyFill="1" applyBorder="1" applyAlignment="1" applyProtection="1">
      <alignment horizontal="center" vertical="center" wrapText="1"/>
      <protection locked="0"/>
    </xf>
    <xf numFmtId="0" fontId="29" fillId="17" borderId="1" xfId="0" applyFont="1" applyFill="1" applyBorder="1" applyAlignment="1" applyProtection="1">
      <alignment horizontal="center" vertical="center" wrapText="1"/>
      <protection locked="0"/>
    </xf>
    <xf numFmtId="0" fontId="29" fillId="18" borderId="1" xfId="0" applyFont="1" applyFill="1" applyBorder="1" applyAlignment="1" applyProtection="1">
      <alignment horizontal="center" vertical="center" wrapText="1"/>
      <protection locked="0"/>
    </xf>
    <xf numFmtId="0" fontId="28" fillId="19" borderId="1" xfId="0" applyFont="1" applyFill="1" applyBorder="1" applyAlignment="1" applyProtection="1">
      <alignment horizontal="center" vertical="center" wrapText="1"/>
      <protection locked="0"/>
    </xf>
    <xf numFmtId="0" fontId="28" fillId="0" borderId="5" xfId="0" applyFont="1" applyBorder="1" applyAlignment="1">
      <alignment vertical="center" wrapText="1"/>
    </xf>
    <xf numFmtId="0" fontId="24" fillId="0" borderId="5" xfId="0" applyFont="1" applyBorder="1" applyAlignment="1">
      <alignment horizontal="center" vertical="center" wrapText="1"/>
    </xf>
    <xf numFmtId="176" fontId="24" fillId="4" borderId="1" xfId="0" applyNumberFormat="1" applyFont="1" applyFill="1" applyBorder="1" applyAlignment="1">
      <alignment horizontal="center" vertical="center" wrapText="1"/>
    </xf>
    <xf numFmtId="0" fontId="28" fillId="0" borderId="1" xfId="0" applyFont="1" applyBorder="1" applyAlignment="1">
      <alignment vertical="center" wrapText="1"/>
    </xf>
    <xf numFmtId="0" fontId="27" fillId="14" borderId="11" xfId="2" applyNumberFormat="1" applyFont="1" applyFill="1" applyBorder="1" applyAlignment="1">
      <alignment horizontal="center" vertical="center" wrapText="1"/>
    </xf>
    <xf numFmtId="0" fontId="28" fillId="14" borderId="0" xfId="0" applyFont="1" applyFill="1" applyAlignment="1">
      <alignment horizontal="left" vertical="center" wrapText="1"/>
    </xf>
    <xf numFmtId="0" fontId="24" fillId="14" borderId="0" xfId="0" applyFont="1" applyFill="1" applyAlignment="1">
      <alignment horizontal="left" vertical="center" wrapText="1"/>
    </xf>
    <xf numFmtId="0" fontId="28" fillId="7" borderId="1" xfId="0" quotePrefix="1" applyFont="1" applyFill="1" applyBorder="1" applyAlignment="1">
      <alignment horizontal="center" vertical="center" wrapText="1"/>
    </xf>
    <xf numFmtId="0" fontId="28" fillId="7" borderId="1" xfId="0" applyFont="1" applyFill="1" applyBorder="1" applyAlignment="1">
      <alignment horizontal="center" vertical="center" wrapText="1"/>
    </xf>
    <xf numFmtId="0" fontId="28" fillId="11" borderId="1" xfId="0" applyFont="1" applyFill="1" applyBorder="1" applyAlignment="1">
      <alignment vertical="center" wrapText="1"/>
    </xf>
    <xf numFmtId="0" fontId="30" fillId="8" borderId="1" xfId="0" applyFont="1" applyFill="1" applyBorder="1" applyAlignment="1" applyProtection="1">
      <alignment horizontal="center" vertical="center" wrapText="1"/>
      <protection locked="0"/>
    </xf>
    <xf numFmtId="0" fontId="35" fillId="0" borderId="1" xfId="1" applyFont="1" applyBorder="1" applyAlignment="1">
      <alignment horizontal="center" vertical="center" wrapText="1"/>
    </xf>
    <xf numFmtId="179" fontId="31" fillId="15" borderId="1" xfId="0" applyNumberFormat="1" applyFont="1" applyFill="1" applyBorder="1" applyAlignment="1" applyProtection="1">
      <alignment horizontal="center" vertical="center"/>
      <protection locked="0"/>
    </xf>
    <xf numFmtId="179" fontId="30" fillId="16" borderId="1" xfId="0" applyNumberFormat="1" applyFont="1" applyFill="1" applyBorder="1" applyAlignment="1" applyProtection="1">
      <alignment horizontal="center" vertical="center"/>
      <protection locked="0"/>
    </xf>
    <xf numFmtId="179" fontId="31" fillId="17"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pplyProtection="1">
      <alignment horizontal="center" vertical="center"/>
      <protection locked="0"/>
    </xf>
    <xf numFmtId="180" fontId="30" fillId="3" borderId="1" xfId="0" applyNumberFormat="1" applyFont="1" applyFill="1" applyBorder="1" applyAlignment="1" applyProtection="1">
      <alignment horizontal="center" vertical="center"/>
      <protection locked="0"/>
    </xf>
    <xf numFmtId="179" fontId="30" fillId="3"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lignment horizontal="center" vertical="center"/>
    </xf>
    <xf numFmtId="171" fontId="30" fillId="9"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protection locked="0"/>
    </xf>
    <xf numFmtId="178" fontId="30" fillId="19" borderId="1" xfId="0" applyNumberFormat="1" applyFont="1" applyFill="1" applyBorder="1" applyAlignment="1" applyProtection="1">
      <alignment horizontal="center" vertical="center"/>
      <protection locked="0"/>
    </xf>
    <xf numFmtId="178" fontId="31" fillId="17" borderId="1" xfId="0" applyNumberFormat="1" applyFont="1" applyFill="1" applyBorder="1" applyAlignment="1" applyProtection="1">
      <alignment horizontal="center" vertical="center"/>
      <protection locked="0"/>
    </xf>
    <xf numFmtId="0" fontId="28" fillId="7" borderId="1" xfId="0" applyFont="1" applyFill="1" applyBorder="1" applyAlignment="1">
      <alignment vertical="center" wrapText="1"/>
    </xf>
    <xf numFmtId="0" fontId="24" fillId="2" borderId="0" xfId="7" quotePrefix="1" applyFont="1" applyFill="1" applyAlignment="1">
      <alignment horizontal="center" vertical="center" wrapText="1"/>
    </xf>
    <xf numFmtId="0" fontId="28" fillId="7" borderId="1" xfId="0" applyFont="1" applyFill="1" applyBorder="1" applyAlignment="1" applyProtection="1">
      <alignment vertical="center" wrapText="1"/>
      <protection locked="0"/>
    </xf>
    <xf numFmtId="0" fontId="30" fillId="14" borderId="1" xfId="0" applyFont="1" applyFill="1" applyBorder="1" applyAlignment="1" applyProtection="1">
      <alignment horizontal="center" vertical="center" wrapText="1"/>
      <protection locked="0"/>
    </xf>
    <xf numFmtId="164" fontId="30" fillId="9"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lignment horizontal="center" vertical="center"/>
    </xf>
    <xf numFmtId="0" fontId="25" fillId="14" borderId="0" xfId="4" applyFont="1" applyFill="1" applyAlignment="1" applyProtection="1">
      <alignment vertical="center"/>
    </xf>
    <xf numFmtId="0" fontId="24" fillId="14" borderId="0" xfId="7" applyFont="1" applyFill="1" applyAlignment="1">
      <alignment horizontal="center" vertical="center"/>
    </xf>
    <xf numFmtId="0" fontId="24" fillId="14" borderId="0" xfId="7" applyFont="1" applyFill="1" applyAlignment="1">
      <alignment vertical="center"/>
    </xf>
    <xf numFmtId="166" fontId="24" fillId="14" borderId="0" xfId="7" applyNumberFormat="1" applyFont="1" applyFill="1" applyAlignment="1">
      <alignment horizontal="center" vertical="center"/>
    </xf>
    <xf numFmtId="0" fontId="24" fillId="14" borderId="0" xfId="7" applyFont="1" applyFill="1"/>
    <xf numFmtId="0" fontId="24" fillId="0" borderId="1" xfId="7" quotePrefix="1" applyFont="1" applyBorder="1" applyAlignment="1">
      <alignment horizontal="left" vertical="top" wrapText="1"/>
    </xf>
    <xf numFmtId="0" fontId="28"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4" fillId="9" borderId="1" xfId="7" applyNumberFormat="1" applyFont="1" applyFill="1" applyBorder="1" applyAlignment="1" applyProtection="1">
      <alignment horizontal="center" vertical="center"/>
      <protection locked="0"/>
    </xf>
    <xf numFmtId="168" fontId="24" fillId="10" borderId="1" xfId="7" applyNumberFormat="1" applyFont="1" applyFill="1" applyBorder="1" applyAlignment="1" applyProtection="1">
      <alignment horizontal="center" vertical="center"/>
      <protection locked="0"/>
    </xf>
    <xf numFmtId="169" fontId="24" fillId="3" borderId="1" xfId="7" applyNumberFormat="1" applyFont="1" applyFill="1" applyBorder="1" applyAlignment="1" applyProtection="1">
      <alignment horizontal="center" vertical="center"/>
      <protection locked="0"/>
    </xf>
    <xf numFmtId="0" fontId="25" fillId="14" borderId="0" xfId="4" applyFont="1" applyFill="1" applyBorder="1" applyAlignment="1" applyProtection="1">
      <alignment vertical="center"/>
    </xf>
    <xf numFmtId="0" fontId="28" fillId="7" borderId="5" xfId="7" applyFont="1" applyFill="1" applyBorder="1" applyAlignment="1" applyProtection="1">
      <alignment horizontal="center" vertical="center" wrapText="1"/>
      <protection locked="0"/>
    </xf>
    <xf numFmtId="0" fontId="28" fillId="7" borderId="1" xfId="7" applyFont="1" applyFill="1" applyBorder="1" applyAlignment="1" applyProtection="1">
      <alignment horizontal="center" vertical="center" wrapText="1"/>
      <protection locked="0"/>
    </xf>
    <xf numFmtId="0" fontId="36" fillId="0" borderId="5" xfId="7" applyFont="1" applyBorder="1" applyAlignment="1">
      <alignment horizontal="center" vertical="center" wrapText="1"/>
    </xf>
    <xf numFmtId="0" fontId="28" fillId="0" borderId="1" xfId="7" applyFont="1" applyBorder="1" applyAlignment="1">
      <alignment horizontal="left" vertical="center" wrapText="1"/>
    </xf>
    <xf numFmtId="0" fontId="28" fillId="14" borderId="0" xfId="7" applyFont="1" applyFill="1" applyAlignment="1">
      <alignment vertical="top" wrapText="1"/>
    </xf>
    <xf numFmtId="0" fontId="24" fillId="14" borderId="0" xfId="7" applyFont="1" applyFill="1" applyAlignment="1">
      <alignment wrapText="1"/>
    </xf>
    <xf numFmtId="0" fontId="24" fillId="0" borderId="1" xfId="7" applyFont="1" applyBorder="1" applyAlignment="1">
      <alignment vertical="center" wrapText="1"/>
    </xf>
    <xf numFmtId="165" fontId="24" fillId="0" borderId="1" xfId="7" applyNumberFormat="1" applyFont="1" applyBorder="1" applyAlignment="1">
      <alignment horizontal="center" vertical="center"/>
    </xf>
    <xf numFmtId="0" fontId="24" fillId="0" borderId="1" xfId="7" applyFont="1" applyBorder="1" applyAlignment="1">
      <alignment horizontal="center" vertical="center" wrapText="1"/>
    </xf>
    <xf numFmtId="0" fontId="24" fillId="0" borderId="0" xfId="7" applyFont="1"/>
    <xf numFmtId="0" fontId="24" fillId="0" borderId="1" xfId="7" applyFont="1" applyBorder="1" applyAlignment="1">
      <alignment horizontal="center" vertical="center"/>
    </xf>
    <xf numFmtId="0" fontId="28" fillId="12" borderId="1" xfId="7" quotePrefix="1" applyFont="1" applyFill="1" applyBorder="1" applyAlignment="1">
      <alignment horizontal="center" vertical="center" wrapText="1"/>
    </xf>
    <xf numFmtId="0" fontId="28" fillId="13" borderId="1" xfId="7" quotePrefix="1" applyFont="1" applyFill="1" applyBorder="1" applyAlignment="1">
      <alignment horizontal="center" vertical="center" wrapText="1"/>
    </xf>
    <xf numFmtId="0" fontId="25" fillId="14" borderId="0" xfId="4" applyFont="1" applyFill="1" applyAlignment="1" applyProtection="1">
      <alignment horizontal="left" vertical="center"/>
    </xf>
    <xf numFmtId="0" fontId="28" fillId="7" borderId="1" xfId="7" applyFont="1" applyFill="1" applyBorder="1" applyAlignment="1" applyProtection="1">
      <alignment horizontal="center" vertical="center"/>
      <protection locked="0"/>
    </xf>
    <xf numFmtId="0" fontId="28" fillId="7" borderId="1" xfId="7" applyFont="1" applyFill="1" applyBorder="1" applyAlignment="1" applyProtection="1">
      <alignment vertical="center"/>
      <protection locked="0"/>
    </xf>
    <xf numFmtId="0" fontId="36" fillId="8" borderId="1" xfId="7" applyFont="1" applyFill="1" applyBorder="1" applyAlignment="1" applyProtection="1">
      <alignment horizontal="center" vertical="center"/>
      <protection locked="0"/>
    </xf>
    <xf numFmtId="3" fontId="36" fillId="8" borderId="1" xfId="7" applyNumberFormat="1" applyFont="1" applyFill="1" applyBorder="1" applyAlignment="1" applyProtection="1">
      <alignment horizontal="center" vertical="center"/>
      <protection locked="0"/>
    </xf>
    <xf numFmtId="181" fontId="36" fillId="8" borderId="1" xfId="7" applyNumberFormat="1" applyFont="1" applyFill="1" applyBorder="1" applyAlignment="1" applyProtection="1">
      <alignment horizontal="center" vertical="center"/>
      <protection locked="0"/>
    </xf>
    <xf numFmtId="3" fontId="36" fillId="33" borderId="1" xfId="7" applyNumberFormat="1" applyFont="1" applyFill="1" applyBorder="1" applyAlignment="1" applyProtection="1">
      <alignment horizontal="center" vertical="center"/>
      <protection locked="0"/>
    </xf>
    <xf numFmtId="166" fontId="24" fillId="2" borderId="0" xfId="0" applyNumberFormat="1" applyFont="1" applyFill="1" applyAlignment="1">
      <alignment horizontal="center" vertical="center"/>
    </xf>
    <xf numFmtId="0" fontId="32" fillId="2" borderId="0" xfId="0" applyFont="1" applyFill="1" applyAlignment="1">
      <alignment vertical="center"/>
    </xf>
    <xf numFmtId="0" fontId="28" fillId="7" borderId="1" xfId="0" applyFont="1" applyFill="1" applyBorder="1" applyAlignment="1" applyProtection="1">
      <alignment horizontal="center" vertical="center" wrapText="1"/>
      <protection locked="0"/>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24" fillId="34" borderId="1" xfId="0" applyFont="1" applyFill="1" applyBorder="1" applyAlignment="1">
      <alignment vertical="center"/>
    </xf>
    <xf numFmtId="0" fontId="24" fillId="34" borderId="1" xfId="0" applyFont="1" applyFill="1" applyBorder="1" applyAlignment="1">
      <alignment horizontal="center" vertical="center"/>
    </xf>
    <xf numFmtId="0" fontId="10" fillId="14" borderId="0" xfId="4" applyFill="1" applyAlignment="1" applyProtection="1">
      <alignment horizontal="left" vertical="center"/>
    </xf>
    <xf numFmtId="0" fontId="24" fillId="2" borderId="0" xfId="7" quotePrefix="1" applyFont="1" applyFill="1" applyAlignment="1">
      <alignment vertical="center" wrapText="1"/>
    </xf>
    <xf numFmtId="0" fontId="24" fillId="14" borderId="1" xfId="7" applyFont="1" applyFill="1" applyBorder="1"/>
    <xf numFmtId="0" fontId="6" fillId="0" borderId="1" xfId="0" applyFont="1" applyBorder="1" applyAlignment="1">
      <alignment vertical="center" wrapText="1"/>
    </xf>
    <xf numFmtId="0" fontId="43" fillId="8" borderId="1" xfId="0" applyFont="1" applyFill="1" applyBorder="1" applyAlignment="1" applyProtection="1">
      <alignment horizontal="center" vertical="center" wrapText="1"/>
      <protection locked="0"/>
    </xf>
    <xf numFmtId="0" fontId="42" fillId="0" borderId="1" xfId="0" applyFont="1" applyBorder="1" applyAlignment="1">
      <alignment vertical="center" wrapText="1"/>
    </xf>
    <xf numFmtId="0" fontId="41" fillId="8" borderId="1" xfId="0" applyFont="1" applyFill="1" applyBorder="1" applyAlignment="1" applyProtection="1">
      <alignment horizontal="center" vertical="center" wrapText="1"/>
      <protection locked="0"/>
    </xf>
    <xf numFmtId="3" fontId="41" fillId="8" borderId="1" xfId="0" applyNumberFormat="1" applyFont="1" applyFill="1" applyBorder="1" applyAlignment="1" applyProtection="1">
      <alignment horizontal="center" vertical="center" wrapText="1"/>
      <protection locked="0"/>
    </xf>
    <xf numFmtId="0" fontId="30" fillId="8" borderId="1" xfId="7" applyFont="1" applyFill="1" applyBorder="1" applyAlignment="1" applyProtection="1">
      <alignment horizontal="center" vertical="center" wrapText="1"/>
      <protection locked="0"/>
    </xf>
    <xf numFmtId="3" fontId="40" fillId="8" borderId="1" xfId="7" applyNumberFormat="1" applyFont="1" applyFill="1" applyBorder="1" applyAlignment="1" applyProtection="1">
      <alignment horizontal="center" vertical="center" wrapText="1"/>
      <protection locked="0"/>
    </xf>
    <xf numFmtId="0" fontId="40" fillId="8" borderId="1" xfId="7" applyFont="1" applyFill="1" applyBorder="1" applyAlignment="1" applyProtection="1">
      <alignment horizontal="center" vertical="center" wrapText="1"/>
      <protection locked="0"/>
    </xf>
    <xf numFmtId="0" fontId="41" fillId="8" borderId="1" xfId="7" applyFont="1" applyFill="1" applyBorder="1" applyAlignment="1" applyProtection="1">
      <alignment horizontal="center" vertical="center" wrapText="1"/>
      <protection locked="0"/>
    </xf>
    <xf numFmtId="0" fontId="28" fillId="2" borderId="0" xfId="0" applyFont="1" applyFill="1" applyAlignment="1">
      <alignment horizontal="center" vertical="center"/>
    </xf>
    <xf numFmtId="0" fontId="40" fillId="8" borderId="1" xfId="0" applyFont="1" applyFill="1" applyBorder="1" applyAlignment="1" applyProtection="1">
      <alignment horizontal="center" vertical="center" wrapText="1"/>
      <protection locked="0"/>
    </xf>
    <xf numFmtId="0" fontId="11" fillId="0" borderId="0" xfId="0" quotePrefix="1" applyFont="1" applyAlignment="1">
      <alignment horizontal="left" vertical="top" wrapText="1"/>
    </xf>
    <xf numFmtId="49" fontId="8" fillId="6" borderId="0" xfId="2" applyNumberFormat="1" applyFill="1" applyAlignment="1" applyProtection="1">
      <alignment horizontal="left" vertical="center" wrapText="1"/>
      <protection locked="0"/>
    </xf>
    <xf numFmtId="0" fontId="6" fillId="0" borderId="0" xfId="0" quotePrefix="1" applyFont="1" applyAlignment="1">
      <alignment horizontal="left" wrapText="1"/>
    </xf>
    <xf numFmtId="0" fontId="15"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8" fillId="6" borderId="0" xfId="2" applyNumberFormat="1" applyFill="1" applyAlignment="1" applyProtection="1">
      <alignment horizontal="center" vertical="center" wrapText="1"/>
      <protection locked="0"/>
    </xf>
    <xf numFmtId="0" fontId="28" fillId="0" borderId="1" xfId="0" applyFont="1" applyBorder="1" applyAlignment="1">
      <alignment vertical="center" wrapText="1"/>
    </xf>
    <xf numFmtId="0" fontId="24" fillId="2" borderId="0" xfId="7" quotePrefix="1" applyFont="1" applyFill="1" applyAlignment="1">
      <alignment horizontal="center" vertical="center" wrapText="1"/>
    </xf>
    <xf numFmtId="0" fontId="26" fillId="14" borderId="10" xfId="14" quotePrefix="1" applyFont="1" applyFill="1" applyBorder="1" applyAlignment="1">
      <alignment horizontal="left" vertical="top" wrapText="1"/>
    </xf>
    <xf numFmtId="0" fontId="26" fillId="14" borderId="0" xfId="14" quotePrefix="1" applyFont="1" applyFill="1" applyBorder="1" applyAlignment="1">
      <alignment horizontal="left" vertical="top" wrapText="1"/>
    </xf>
    <xf numFmtId="0" fontId="24" fillId="0" borderId="1" xfId="0" applyFont="1" applyBorder="1" applyAlignment="1">
      <alignment horizontal="left" vertical="center" wrapText="1"/>
    </xf>
    <xf numFmtId="0" fontId="28" fillId="0" borderId="1" xfId="0" applyFont="1" applyBorder="1" applyAlignment="1">
      <alignment horizontal="left" vertical="center" wrapText="1"/>
    </xf>
    <xf numFmtId="0" fontId="27" fillId="6" borderId="1" xfId="2" applyNumberFormat="1" applyFont="1" applyFill="1" applyBorder="1" applyAlignment="1">
      <alignment horizontal="center" vertical="center" wrapText="1"/>
    </xf>
    <xf numFmtId="171" fontId="30" fillId="16" borderId="1" xfId="0" applyNumberFormat="1" applyFont="1" applyFill="1" applyBorder="1" applyAlignment="1" applyProtection="1">
      <alignment horizontal="center" vertical="center"/>
      <protection locked="0"/>
    </xf>
    <xf numFmtId="0" fontId="24" fillId="0" borderId="1" xfId="0" applyFont="1" applyBorder="1" applyAlignment="1">
      <alignment horizontal="center" vertical="center" wrapText="1"/>
    </xf>
    <xf numFmtId="0" fontId="28" fillId="7" borderId="1" xfId="0" applyFont="1" applyFill="1" applyBorder="1" applyAlignment="1" applyProtection="1">
      <alignment horizontal="center" vertical="center" wrapText="1"/>
      <protection locked="0"/>
    </xf>
    <xf numFmtId="176" fontId="24" fillId="4" borderId="1" xfId="0" applyNumberFormat="1" applyFont="1" applyFill="1" applyBorder="1" applyAlignment="1">
      <alignment horizontal="center" vertical="center" wrapText="1"/>
    </xf>
    <xf numFmtId="177" fontId="34" fillId="9" borderId="2" xfId="7" applyNumberFormat="1" applyFont="1" applyFill="1" applyBorder="1" applyAlignment="1" applyProtection="1">
      <alignment horizontal="center" vertical="center"/>
      <protection locked="0"/>
    </xf>
    <xf numFmtId="177" fontId="34" fillId="9" borderId="3" xfId="7" applyNumberFormat="1" applyFont="1" applyFill="1" applyBorder="1" applyAlignment="1" applyProtection="1">
      <alignment horizontal="center" vertical="center"/>
      <protection locked="0"/>
    </xf>
    <xf numFmtId="0" fontId="24" fillId="2" borderId="7" xfId="7" quotePrefix="1" applyFont="1" applyFill="1" applyBorder="1" applyAlignment="1">
      <alignment horizontal="left" vertical="center" wrapText="1"/>
    </xf>
    <xf numFmtId="0" fontId="24" fillId="2" borderId="7" xfId="0" quotePrefix="1" applyFont="1" applyFill="1" applyBorder="1" applyAlignment="1">
      <alignment horizontal="left" vertical="center" wrapText="1"/>
    </xf>
    <xf numFmtId="0" fontId="28" fillId="7" borderId="10" xfId="0" applyFont="1" applyFill="1" applyBorder="1" applyAlignment="1" applyProtection="1">
      <alignment horizontal="center" vertical="center" wrapText="1"/>
      <protection locked="0"/>
    </xf>
    <xf numFmtId="0" fontId="28" fillId="7" borderId="0" xfId="0" applyFont="1" applyFill="1" applyAlignment="1" applyProtection="1">
      <alignment horizontal="center" vertical="center" wrapText="1"/>
      <protection locked="0"/>
    </xf>
    <xf numFmtId="0" fontId="29" fillId="15" borderId="1" xfId="0" applyFont="1" applyFill="1" applyBorder="1" applyAlignment="1" applyProtection="1">
      <alignment horizontal="center" vertical="center" wrapText="1"/>
      <protection locked="0"/>
    </xf>
    <xf numFmtId="0" fontId="27" fillId="6" borderId="2" xfId="2" applyNumberFormat="1" applyFont="1" applyFill="1" applyBorder="1" applyAlignment="1">
      <alignment horizontal="center" vertical="center" wrapText="1"/>
    </xf>
    <xf numFmtId="0" fontId="27" fillId="6" borderId="3" xfId="2" applyNumberFormat="1" applyFont="1" applyFill="1" applyBorder="1" applyAlignment="1">
      <alignment horizontal="center" vertical="center" wrapText="1"/>
    </xf>
    <xf numFmtId="0" fontId="27" fillId="6" borderId="4" xfId="2" applyNumberFormat="1" applyFont="1" applyFill="1" applyBorder="1" applyAlignment="1">
      <alignment horizontal="center" vertical="center" wrapText="1"/>
    </xf>
    <xf numFmtId="0" fontId="38" fillId="0" borderId="1" xfId="0" applyFont="1" applyBorder="1" applyAlignment="1">
      <alignment vertical="top"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171" fontId="39" fillId="0" borderId="16" xfId="0" applyNumberFormat="1" applyFont="1" applyBorder="1" applyAlignment="1">
      <alignment horizontal="center" vertical="center" wrapText="1"/>
    </xf>
    <xf numFmtId="0" fontId="39" fillId="0" borderId="10" xfId="0" applyFont="1" applyBorder="1" applyAlignment="1">
      <alignment horizontal="center" vertical="center" wrapText="1"/>
    </xf>
    <xf numFmtId="0" fontId="39" fillId="0" borderId="0" xfId="0" applyFont="1" applyAlignment="1">
      <alignment horizontal="center" vertical="center" wrapText="1"/>
    </xf>
    <xf numFmtId="171" fontId="39" fillId="0" borderId="11" xfId="0" applyNumberFormat="1" applyFont="1" applyBorder="1" applyAlignment="1">
      <alignment horizontal="center" vertical="center" wrapText="1"/>
    </xf>
    <xf numFmtId="0" fontId="39" fillId="0" borderId="17" xfId="0" applyFont="1" applyBorder="1" applyAlignment="1">
      <alignment horizontal="center" vertical="center" wrapText="1"/>
    </xf>
    <xf numFmtId="0" fontId="39" fillId="0" borderId="7" xfId="0" applyFont="1" applyBorder="1" applyAlignment="1">
      <alignment horizontal="center" vertical="center" wrapText="1"/>
    </xf>
    <xf numFmtId="171" fontId="39" fillId="0" borderId="18" xfId="0" applyNumberFormat="1" applyFont="1" applyBorder="1" applyAlignment="1">
      <alignment horizontal="center" vertical="center" wrapText="1"/>
    </xf>
    <xf numFmtId="0" fontId="28" fillId="7" borderId="2" xfId="7" applyFont="1" applyFill="1" applyBorder="1" applyAlignment="1">
      <alignment horizontal="center" vertical="center" wrapText="1"/>
    </xf>
    <xf numFmtId="0" fontId="28" fillId="7" borderId="3" xfId="7" applyFont="1" applyFill="1" applyBorder="1" applyAlignment="1">
      <alignment horizontal="center" vertical="center" wrapText="1"/>
    </xf>
    <xf numFmtId="0" fontId="28" fillId="7" borderId="4" xfId="7" applyFont="1" applyFill="1" applyBorder="1" applyAlignment="1">
      <alignment horizontal="center" vertical="center" wrapText="1"/>
    </xf>
    <xf numFmtId="0" fontId="27" fillId="6" borderId="1" xfId="2" applyNumberFormat="1" applyFont="1" applyFill="1" applyBorder="1" applyAlignment="1" applyProtection="1">
      <alignment horizontal="center" vertical="center" wrapText="1"/>
    </xf>
    <xf numFmtId="0" fontId="28" fillId="7" borderId="2" xfId="0" applyFont="1" applyFill="1" applyBorder="1" applyAlignment="1" applyProtection="1">
      <alignment horizontal="center" vertical="center" wrapText="1"/>
      <protection locked="0"/>
    </xf>
    <xf numFmtId="0" fontId="28" fillId="7" borderId="4" xfId="0" applyFont="1" applyFill="1" applyBorder="1" applyAlignment="1" applyProtection="1">
      <alignment horizontal="center" vertical="center" wrapText="1"/>
      <protection locked="0"/>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8" fillId="7" borderId="2" xfId="7" applyFont="1" applyFill="1" applyBorder="1" applyAlignment="1" applyProtection="1">
      <alignment horizontal="center" vertical="center" wrapText="1"/>
      <protection locked="0"/>
    </xf>
    <xf numFmtId="0" fontId="28" fillId="7" borderId="3" xfId="7" applyFont="1" applyFill="1" applyBorder="1" applyAlignment="1" applyProtection="1">
      <alignment horizontal="center" vertical="center" wrapText="1"/>
      <protection locked="0"/>
    </xf>
    <xf numFmtId="0" fontId="28" fillId="7" borderId="4" xfId="7" applyFont="1" applyFill="1" applyBorder="1" applyAlignment="1" applyProtection="1">
      <alignment horizontal="center" vertical="center" wrapText="1"/>
      <protection locked="0"/>
    </xf>
    <xf numFmtId="0" fontId="24" fillId="0" borderId="7" xfId="7" applyFont="1" applyBorder="1" applyAlignment="1">
      <alignment horizontal="left" vertical="center" wrapText="1"/>
    </xf>
    <xf numFmtId="0" fontId="24" fillId="0" borderId="2" xfId="7" applyFont="1" applyBorder="1" applyAlignment="1">
      <alignment horizontal="left" vertical="center" wrapText="1"/>
    </xf>
    <xf numFmtId="0" fontId="24" fillId="0" borderId="3" xfId="7" applyFont="1" applyBorder="1" applyAlignment="1">
      <alignment horizontal="left" vertical="center" wrapText="1"/>
    </xf>
    <xf numFmtId="0" fontId="24" fillId="0" borderId="4" xfId="7" applyFont="1" applyBorder="1" applyAlignment="1">
      <alignment horizontal="left" vertical="center" wrapText="1"/>
    </xf>
    <xf numFmtId="0" fontId="24" fillId="2" borderId="7" xfId="7" quotePrefix="1" applyFont="1" applyFill="1" applyBorder="1" applyAlignment="1">
      <alignment horizontal="center" vertical="center" wrapText="1"/>
    </xf>
    <xf numFmtId="0" fontId="23" fillId="14" borderId="0" xfId="7" applyFont="1" applyFill="1" applyAlignment="1">
      <alignment horizontal="left" wrapText="1"/>
    </xf>
    <xf numFmtId="49" fontId="24" fillId="9" borderId="2" xfId="7" quotePrefix="1" applyNumberFormat="1" applyFont="1" applyFill="1" applyBorder="1" applyAlignment="1" applyProtection="1">
      <alignment horizontal="center" vertical="center" wrapText="1"/>
      <protection locked="0"/>
    </xf>
    <xf numFmtId="49" fontId="24" fillId="9" borderId="3" xfId="7" quotePrefix="1" applyNumberFormat="1" applyFont="1" applyFill="1" applyBorder="1" applyAlignment="1" applyProtection="1">
      <alignment horizontal="center" vertical="center" wrapText="1"/>
      <protection locked="0"/>
    </xf>
    <xf numFmtId="49" fontId="24" fillId="9" borderId="4" xfId="7" quotePrefix="1" applyNumberFormat="1" applyFont="1" applyFill="1" applyBorder="1" applyAlignment="1" applyProtection="1">
      <alignment horizontal="center" vertical="center" wrapText="1"/>
      <protection locked="0"/>
    </xf>
    <xf numFmtId="0" fontId="6" fillId="33" borderId="2" xfId="0" applyFont="1" applyFill="1" applyBorder="1" applyAlignment="1">
      <alignment horizontal="center" vertical="center"/>
    </xf>
    <xf numFmtId="0" fontId="0" fillId="33" borderId="3" xfId="0" applyFill="1" applyBorder="1" applyAlignment="1">
      <alignment horizontal="center" vertical="center"/>
    </xf>
    <xf numFmtId="0" fontId="0" fillId="33" borderId="4" xfId="0" applyFill="1" applyBorder="1" applyAlignment="1">
      <alignment horizontal="center" vertical="center"/>
    </xf>
    <xf numFmtId="0" fontId="28" fillId="7" borderId="5" xfId="7" applyFont="1" applyFill="1" applyBorder="1" applyAlignment="1" applyProtection="1">
      <alignment vertical="center" wrapText="1"/>
      <protection locked="0"/>
    </xf>
    <xf numFmtId="0" fontId="28" fillId="7" borderId="12" xfId="7" applyFont="1" applyFill="1" applyBorder="1" applyAlignment="1" applyProtection="1">
      <alignment vertical="center" wrapText="1"/>
      <protection locked="0"/>
    </xf>
    <xf numFmtId="0" fontId="28" fillId="7" borderId="13" xfId="7" applyFont="1" applyFill="1" applyBorder="1" applyAlignment="1" applyProtection="1">
      <alignment vertical="center" wrapText="1"/>
      <protection locked="0"/>
    </xf>
    <xf numFmtId="0" fontId="28" fillId="7" borderId="5" xfId="7" applyFont="1" applyFill="1" applyBorder="1" applyAlignment="1" applyProtection="1">
      <alignment vertical="center"/>
      <protection locked="0"/>
    </xf>
    <xf numFmtId="0" fontId="28" fillId="7" borderId="12" xfId="7" applyFont="1" applyFill="1" applyBorder="1" applyAlignment="1" applyProtection="1">
      <alignment vertical="center"/>
      <protection locked="0"/>
    </xf>
    <xf numFmtId="0" fontId="28" fillId="7" borderId="13" xfId="7" applyFont="1" applyFill="1" applyBorder="1" applyAlignment="1" applyProtection="1">
      <alignment vertical="center"/>
      <protection locked="0"/>
    </xf>
    <xf numFmtId="0" fontId="6" fillId="0" borderId="0" xfId="0" quotePrefix="1" applyFont="1" applyAlignment="1">
      <alignment horizontal="left"/>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7" fillId="6" borderId="2" xfId="2" applyNumberFormat="1" applyFont="1" applyFill="1" applyBorder="1" applyAlignment="1" applyProtection="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2" xfId="2" applyNumberFormat="1" applyFont="1" applyFill="1" applyBorder="1" applyAlignment="1" applyProtection="1">
      <alignment horizontal="left" vertical="center" wrapText="1"/>
    </xf>
    <xf numFmtId="0" fontId="17" fillId="6" borderId="3" xfId="2" applyNumberFormat="1" applyFont="1" applyFill="1" applyBorder="1" applyAlignment="1" applyProtection="1">
      <alignment horizontal="left" vertical="center" wrapText="1"/>
    </xf>
    <xf numFmtId="0" fontId="17" fillId="6" borderId="4" xfId="2" applyNumberFormat="1" applyFont="1" applyFill="1" applyBorder="1" applyAlignment="1" applyProtection="1">
      <alignment horizontal="left" vertical="center" wrapText="1"/>
    </xf>
    <xf numFmtId="0" fontId="6" fillId="0" borderId="0" xfId="0" quotePrefix="1" applyFont="1" applyAlignment="1">
      <alignment horizontal="left" vertical="top" wrapText="1"/>
    </xf>
  </cellXfs>
  <cellStyles count="21">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Comma 2 2" xfId="19" xr:uid="{8474F775-3E5C-47D7-BD78-B1C666A5821C}"/>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 3 2" xfId="20" xr:uid="{76611B66-9EBC-439E-B019-CA6D2462560A}"/>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CCFFCC"/>
      <color rgb="FFFFBE82"/>
      <color rgb="FFFFCC99"/>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0" zoomScaleNormal="80" zoomScaleSheetLayoutView="100" workbookViewId="0">
      <selection activeCell="B18" sqref="B18:E18"/>
    </sheetView>
  </sheetViews>
  <sheetFormatPr defaultRowHeight="12.5" x14ac:dyDescent="0.25"/>
  <cols>
    <col min="1" max="1" width="70.4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689</v>
      </c>
      <c r="C4" s="2" t="s">
        <v>678</v>
      </c>
      <c r="D4" s="2" t="s">
        <v>679</v>
      </c>
      <c r="E4" s="2" t="s">
        <v>351</v>
      </c>
    </row>
    <row r="5" spans="1:8" x14ac:dyDescent="0.25">
      <c r="A5" s="8"/>
      <c r="B5" s="8"/>
      <c r="C5" s="8"/>
      <c r="D5" s="8"/>
      <c r="E5" s="8"/>
    </row>
    <row r="6" spans="1:8" ht="16.5" x14ac:dyDescent="0.25">
      <c r="A6" s="11" t="s">
        <v>15</v>
      </c>
      <c r="B6" s="8"/>
      <c r="C6" s="8"/>
      <c r="D6" s="8"/>
      <c r="E6" s="8"/>
    </row>
    <row r="7" spans="1:8" ht="14" x14ac:dyDescent="0.25">
      <c r="A7" s="12" t="s">
        <v>16</v>
      </c>
      <c r="B7" s="180" t="s">
        <v>17</v>
      </c>
      <c r="C7" s="180"/>
      <c r="D7" s="180"/>
      <c r="E7" s="180"/>
    </row>
    <row r="8" spans="1:8" ht="30" customHeight="1" x14ac:dyDescent="0.25">
      <c r="A8" s="15" t="s">
        <v>447</v>
      </c>
      <c r="B8" s="179" t="s">
        <v>448</v>
      </c>
      <c r="C8" s="179"/>
      <c r="D8" s="179"/>
      <c r="E8" s="179"/>
    </row>
    <row r="9" spans="1:8" ht="30" customHeight="1" x14ac:dyDescent="0.25">
      <c r="A9" s="15" t="s">
        <v>675</v>
      </c>
      <c r="B9" s="17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_M Licence area.</v>
      </c>
      <c r="C9" s="179"/>
      <c r="D9" s="179"/>
      <c r="E9" s="179"/>
    </row>
    <row r="10" spans="1:8" ht="30" customHeight="1" x14ac:dyDescent="0.25">
      <c r="A10" s="15" t="s">
        <v>263</v>
      </c>
      <c r="B10" s="179" t="s">
        <v>19</v>
      </c>
      <c r="C10" s="179"/>
      <c r="D10" s="179"/>
      <c r="E10" s="179"/>
    </row>
    <row r="11" spans="1:8" ht="66" customHeight="1" x14ac:dyDescent="0.25">
      <c r="A11" s="15" t="s">
        <v>264</v>
      </c>
      <c r="B11" s="17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9"/>
      <c r="D11" s="179"/>
      <c r="E11" s="179"/>
      <c r="F11" s="182"/>
      <c r="G11" s="182"/>
      <c r="H11" s="182"/>
    </row>
    <row r="12" spans="1:8" ht="86.25" customHeight="1" x14ac:dyDescent="0.25">
      <c r="A12" s="15" t="s">
        <v>28</v>
      </c>
      <c r="B12" s="179" t="s">
        <v>366</v>
      </c>
      <c r="C12" s="179"/>
      <c r="D12" s="179"/>
      <c r="E12" s="179"/>
    </row>
    <row r="13" spans="1:8" ht="51" customHeight="1" x14ac:dyDescent="0.25">
      <c r="A13" s="15" t="s">
        <v>367</v>
      </c>
      <c r="B13" s="17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_M Licence area.</v>
      </c>
      <c r="C13" s="179"/>
      <c r="D13" s="179"/>
      <c r="E13" s="179"/>
    </row>
    <row r="14" spans="1:8" ht="29.25" customHeight="1" x14ac:dyDescent="0.25">
      <c r="A14" s="55" t="s">
        <v>449</v>
      </c>
      <c r="B14" s="179" t="s">
        <v>673</v>
      </c>
      <c r="C14" s="179"/>
      <c r="D14" s="179"/>
      <c r="E14" s="179"/>
    </row>
    <row r="15" spans="1:8" ht="30" customHeight="1" x14ac:dyDescent="0.25">
      <c r="A15" s="15" t="s">
        <v>255</v>
      </c>
      <c r="B15" s="179" t="s">
        <v>674</v>
      </c>
      <c r="C15" s="179"/>
      <c r="D15" s="179"/>
      <c r="E15" s="179"/>
    </row>
    <row r="16" spans="1:8" ht="30" customHeight="1" x14ac:dyDescent="0.25">
      <c r="A16" s="15" t="s">
        <v>577</v>
      </c>
      <c r="B16" s="179" t="s">
        <v>578</v>
      </c>
      <c r="C16" s="179"/>
      <c r="D16" s="179"/>
      <c r="E16" s="179"/>
    </row>
    <row r="17" spans="1:5" ht="30" customHeight="1" x14ac:dyDescent="0.25">
      <c r="A17" s="15" t="s">
        <v>671</v>
      </c>
      <c r="B17" s="179" t="s">
        <v>672</v>
      </c>
      <c r="C17" s="179"/>
      <c r="D17" s="179"/>
      <c r="E17" s="179"/>
    </row>
    <row r="18" spans="1:5" ht="30" customHeight="1" x14ac:dyDescent="0.25">
      <c r="A18" s="15" t="s">
        <v>308</v>
      </c>
      <c r="B18" s="179" t="s">
        <v>307</v>
      </c>
      <c r="C18" s="179"/>
      <c r="D18" s="179"/>
      <c r="E18" s="179"/>
    </row>
    <row r="19" spans="1:5" x14ac:dyDescent="0.25">
      <c r="A19" s="8"/>
      <c r="B19" s="8"/>
      <c r="C19" s="8"/>
      <c r="D19" s="8"/>
      <c r="E19" s="8"/>
    </row>
    <row r="20" spans="1:5" ht="14" x14ac:dyDescent="0.25">
      <c r="A20" s="13" t="s">
        <v>26</v>
      </c>
      <c r="B20" s="8"/>
      <c r="C20" s="8"/>
      <c r="D20" s="8"/>
      <c r="E20" s="8"/>
    </row>
    <row r="21" spans="1:5" ht="14" x14ac:dyDescent="0.25">
      <c r="A21" s="12"/>
      <c r="B21" s="185"/>
      <c r="C21" s="185"/>
      <c r="D21" s="185"/>
      <c r="E21" s="185"/>
    </row>
    <row r="22" spans="1:5" ht="32.25" customHeight="1" x14ac:dyDescent="0.25">
      <c r="A22" s="183" t="s">
        <v>292</v>
      </c>
      <c r="B22" s="184"/>
      <c r="C22" s="184"/>
      <c r="D22" s="184"/>
      <c r="E22" s="184"/>
    </row>
    <row r="23" spans="1:5" x14ac:dyDescent="0.25">
      <c r="A23" s="8"/>
      <c r="B23" s="8"/>
      <c r="C23" s="8"/>
      <c r="D23" s="8"/>
      <c r="E23" s="8"/>
    </row>
    <row r="24" spans="1:5" ht="14" x14ac:dyDescent="0.25">
      <c r="A24" s="14" t="s">
        <v>27</v>
      </c>
      <c r="B24" s="8"/>
      <c r="C24" s="8"/>
      <c r="D24" s="8"/>
      <c r="E24" s="8"/>
    </row>
    <row r="25" spans="1:5" ht="14" x14ac:dyDescent="0.25">
      <c r="A25" s="10"/>
      <c r="B25" s="185"/>
      <c r="C25" s="185"/>
      <c r="D25" s="185"/>
      <c r="E25" s="185"/>
    </row>
    <row r="26" spans="1:5" ht="28.5" customHeight="1" x14ac:dyDescent="0.25">
      <c r="A26" s="183" t="s">
        <v>265</v>
      </c>
      <c r="B26" s="184"/>
      <c r="C26" s="184"/>
      <c r="D26" s="184"/>
      <c r="E26" s="184"/>
    </row>
    <row r="27" spans="1:5" ht="28.5" customHeight="1" x14ac:dyDescent="0.25">
      <c r="A27" s="181" t="s">
        <v>350</v>
      </c>
      <c r="B27" s="181"/>
      <c r="C27" s="181"/>
      <c r="D27" s="181"/>
      <c r="E27" s="181"/>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E165"/>
  <sheetViews>
    <sheetView topLeftCell="A49" zoomScale="80" zoomScaleNormal="80" zoomScaleSheetLayoutView="100" workbookViewId="0">
      <selection activeCell="B58" sqref="B58:B64"/>
    </sheetView>
  </sheetViews>
  <sheetFormatPr defaultColWidth="9.1796875" defaultRowHeight="27.75" customHeight="1" x14ac:dyDescent="0.25"/>
  <cols>
    <col min="1" max="1" width="51.26953125" style="58" customWidth="1"/>
    <col min="2" max="2" width="22" style="177" bestFit="1" customWidth="1"/>
    <col min="3" max="3" width="12.453125" style="58" customWidth="1"/>
    <col min="4" max="5" width="17.54296875" style="65" customWidth="1"/>
    <col min="6" max="6" width="6.54296875" style="58" customWidth="1"/>
    <col min="7" max="7" width="9.1796875" style="58" customWidth="1"/>
    <col min="8" max="16384" width="9.1796875" style="58"/>
  </cols>
  <sheetData>
    <row r="1" spans="1:5" ht="27.75" customHeight="1" x14ac:dyDescent="0.25">
      <c r="A1" s="69" t="s">
        <v>18</v>
      </c>
      <c r="B1" s="189"/>
      <c r="C1" s="189"/>
      <c r="D1" s="119"/>
      <c r="E1" s="119"/>
    </row>
    <row r="2" spans="1:5" ht="35.15" customHeight="1" x14ac:dyDescent="0.25">
      <c r="A2" s="204" t="str">
        <f>Overview!B4&amp; " - Effective from "&amp;Overview!D4&amp;" - "&amp;Overview!E4&amp;" Supplier of Last Resort and Eligible Bad Debt Pass-Through Costs"</f>
        <v>ESP Electricity Limited - GSP _M - Effective from 1 April 2027 - Final Supplier of Last Resort and Eligible Bad Debt Pass-Through Costs</v>
      </c>
      <c r="B2" s="205"/>
      <c r="C2" s="205"/>
      <c r="D2" s="205"/>
      <c r="E2" s="206"/>
    </row>
    <row r="3" spans="1:5" s="64" customFormat="1" ht="19" x14ac:dyDescent="0.25">
      <c r="A3" s="62"/>
      <c r="B3" s="62"/>
      <c r="C3" s="62"/>
      <c r="D3" s="62"/>
      <c r="E3" s="62"/>
    </row>
    <row r="4" spans="1:5" ht="67.5" x14ac:dyDescent="0.25">
      <c r="A4" s="102" t="s">
        <v>355</v>
      </c>
      <c r="B4" s="103" t="s">
        <v>443</v>
      </c>
      <c r="C4" s="103" t="s">
        <v>23</v>
      </c>
      <c r="D4" s="103" t="s">
        <v>450</v>
      </c>
      <c r="E4" s="103" t="s">
        <v>668</v>
      </c>
    </row>
    <row r="5" spans="1:5" ht="29.15" customHeight="1" x14ac:dyDescent="0.25">
      <c r="A5" s="120" t="s">
        <v>590</v>
      </c>
      <c r="B5" s="172" t="s">
        <v>693</v>
      </c>
      <c r="C5" s="121" t="s">
        <v>444</v>
      </c>
      <c r="D5" s="122">
        <v>0</v>
      </c>
      <c r="E5" s="122">
        <v>2.4957662542059021E-4</v>
      </c>
    </row>
    <row r="6" spans="1:5" ht="29.15" customHeight="1" x14ac:dyDescent="0.25">
      <c r="A6" s="120" t="s">
        <v>593</v>
      </c>
      <c r="B6" s="172" t="s">
        <v>694</v>
      </c>
      <c r="C6" s="121" t="s">
        <v>445</v>
      </c>
      <c r="D6" s="111">
        <v>0</v>
      </c>
      <c r="E6" s="122">
        <v>2.4957662542059021E-4</v>
      </c>
    </row>
    <row r="7" spans="1:5" ht="29.15" customHeight="1" x14ac:dyDescent="0.25">
      <c r="A7" s="120" t="s">
        <v>594</v>
      </c>
      <c r="B7" s="172" t="s">
        <v>695</v>
      </c>
      <c r="C7" s="121" t="s">
        <v>445</v>
      </c>
      <c r="D7" s="111">
        <v>0</v>
      </c>
      <c r="E7" s="122">
        <v>2.4957662542059021E-4</v>
      </c>
    </row>
    <row r="8" spans="1:5" ht="29.15" customHeight="1" x14ac:dyDescent="0.25">
      <c r="A8" s="120" t="s">
        <v>596</v>
      </c>
      <c r="B8" s="172" t="s">
        <v>696</v>
      </c>
      <c r="C8" s="121" t="s">
        <v>445</v>
      </c>
      <c r="D8" s="111">
        <v>0</v>
      </c>
      <c r="E8" s="122">
        <v>2.4957662542059021E-4</v>
      </c>
    </row>
    <row r="9" spans="1:5" ht="29.15" customHeight="1" x14ac:dyDescent="0.25">
      <c r="A9" s="120" t="s">
        <v>598</v>
      </c>
      <c r="B9" s="172" t="s">
        <v>697</v>
      </c>
      <c r="C9" s="121" t="s">
        <v>445</v>
      </c>
      <c r="D9" s="111">
        <v>0</v>
      </c>
      <c r="E9" s="122">
        <v>2.4957662542059021E-4</v>
      </c>
    </row>
    <row r="10" spans="1:5" ht="29.15" customHeight="1" x14ac:dyDescent="0.25">
      <c r="A10" s="120" t="s">
        <v>600</v>
      </c>
      <c r="B10" s="172" t="s">
        <v>698</v>
      </c>
      <c r="C10" s="121" t="s">
        <v>445</v>
      </c>
      <c r="D10" s="111">
        <v>0</v>
      </c>
      <c r="E10" s="122">
        <v>2.4957662542059021E-4</v>
      </c>
    </row>
    <row r="11" spans="1:5" ht="29.15" customHeight="1" x14ac:dyDescent="0.25">
      <c r="A11" s="104" t="s">
        <v>451</v>
      </c>
      <c r="B11" s="171" t="s">
        <v>699</v>
      </c>
      <c r="C11" s="121">
        <v>0</v>
      </c>
      <c r="D11" s="111">
        <v>0</v>
      </c>
      <c r="E11" s="122">
        <v>2.4957662542059021E-4</v>
      </c>
    </row>
    <row r="12" spans="1:5" ht="29.15" customHeight="1" x14ac:dyDescent="0.25">
      <c r="A12" s="104" t="s">
        <v>452</v>
      </c>
      <c r="B12" s="171" t="s">
        <v>700</v>
      </c>
      <c r="C12" s="121">
        <v>0</v>
      </c>
      <c r="D12" s="111">
        <v>0</v>
      </c>
      <c r="E12" s="122">
        <v>2.4957662542059021E-4</v>
      </c>
    </row>
    <row r="13" spans="1:5" ht="29.15" customHeight="1" x14ac:dyDescent="0.25">
      <c r="A13" s="104" t="s">
        <v>453</v>
      </c>
      <c r="B13" s="171" t="s">
        <v>701</v>
      </c>
      <c r="C13" s="121">
        <v>0</v>
      </c>
      <c r="D13" s="111">
        <v>0</v>
      </c>
      <c r="E13" s="122">
        <v>2.4957662542059021E-4</v>
      </c>
    </row>
    <row r="14" spans="1:5" ht="29.15" customHeight="1" x14ac:dyDescent="0.25">
      <c r="A14" s="104" t="s">
        <v>454</v>
      </c>
      <c r="B14" s="171" t="s">
        <v>702</v>
      </c>
      <c r="C14" s="121">
        <v>0</v>
      </c>
      <c r="D14" s="111">
        <v>0</v>
      </c>
      <c r="E14" s="122">
        <v>2.4957662542059021E-4</v>
      </c>
    </row>
    <row r="15" spans="1:5" ht="29.15" customHeight="1" x14ac:dyDescent="0.25">
      <c r="A15" s="118" t="s">
        <v>455</v>
      </c>
      <c r="B15" s="171" t="s">
        <v>703</v>
      </c>
      <c r="C15" s="121">
        <v>0</v>
      </c>
      <c r="D15" s="111">
        <v>0</v>
      </c>
      <c r="E15" s="122">
        <v>2.4957662542059021E-4</v>
      </c>
    </row>
    <row r="16" spans="1:5" ht="29.15" customHeight="1" x14ac:dyDescent="0.25">
      <c r="A16" s="118" t="s">
        <v>456</v>
      </c>
      <c r="B16" s="171" t="s">
        <v>704</v>
      </c>
      <c r="C16" s="121">
        <v>0</v>
      </c>
      <c r="D16" s="111">
        <v>0</v>
      </c>
      <c r="E16" s="122">
        <v>2.4957662542059021E-4</v>
      </c>
    </row>
    <row r="17" spans="1:5" ht="29.15" customHeight="1" x14ac:dyDescent="0.25">
      <c r="A17" s="118" t="s">
        <v>457</v>
      </c>
      <c r="B17" s="171" t="s">
        <v>705</v>
      </c>
      <c r="C17" s="121">
        <v>0</v>
      </c>
      <c r="D17" s="111">
        <v>0</v>
      </c>
      <c r="E17" s="122">
        <v>2.4957662542059021E-4</v>
      </c>
    </row>
    <row r="18" spans="1:5" ht="29.15" customHeight="1" x14ac:dyDescent="0.25">
      <c r="A18" s="118" t="s">
        <v>458</v>
      </c>
      <c r="B18" s="171" t="s">
        <v>706</v>
      </c>
      <c r="C18" s="121">
        <v>0</v>
      </c>
      <c r="D18" s="111">
        <v>0</v>
      </c>
      <c r="E18" s="122">
        <v>2.4957662542059021E-4</v>
      </c>
    </row>
    <row r="19" spans="1:5" ht="29.15" customHeight="1" x14ac:dyDescent="0.25">
      <c r="A19" s="118" t="s">
        <v>459</v>
      </c>
      <c r="B19" s="171" t="s">
        <v>707</v>
      </c>
      <c r="C19" s="121">
        <v>0</v>
      </c>
      <c r="D19" s="111">
        <v>0</v>
      </c>
      <c r="E19" s="122">
        <v>2.4957662542059021E-4</v>
      </c>
    </row>
    <row r="20" spans="1:5" ht="29.15" customHeight="1" x14ac:dyDescent="0.25">
      <c r="A20" s="118" t="s">
        <v>460</v>
      </c>
      <c r="B20" s="171" t="s">
        <v>708</v>
      </c>
      <c r="C20" s="121">
        <v>0</v>
      </c>
      <c r="D20" s="111">
        <v>0</v>
      </c>
      <c r="E20" s="122">
        <v>2.4957662542059021E-4</v>
      </c>
    </row>
    <row r="21" spans="1:5" ht="29.15" customHeight="1" x14ac:dyDescent="0.25">
      <c r="A21" s="118" t="s">
        <v>461</v>
      </c>
      <c r="B21" s="171" t="s">
        <v>709</v>
      </c>
      <c r="C21" s="121">
        <v>0</v>
      </c>
      <c r="D21" s="111">
        <v>0</v>
      </c>
      <c r="E21" s="122">
        <v>2.4957662542059021E-4</v>
      </c>
    </row>
    <row r="22" spans="1:5" ht="29.15" customHeight="1" x14ac:dyDescent="0.25">
      <c r="A22" s="118" t="s">
        <v>462</v>
      </c>
      <c r="B22" s="171" t="s">
        <v>710</v>
      </c>
      <c r="C22" s="121">
        <v>0</v>
      </c>
      <c r="D22" s="111">
        <v>0</v>
      </c>
      <c r="E22" s="122">
        <v>2.4957662542059021E-4</v>
      </c>
    </row>
    <row r="23" spans="1:5" ht="29.15" customHeight="1" x14ac:dyDescent="0.25">
      <c r="A23" s="104" t="s">
        <v>463</v>
      </c>
      <c r="B23" s="171" t="s">
        <v>711</v>
      </c>
      <c r="C23" s="121">
        <v>0</v>
      </c>
      <c r="D23" s="111">
        <v>0</v>
      </c>
      <c r="E23" s="122">
        <v>2.4957662542059021E-4</v>
      </c>
    </row>
    <row r="24" spans="1:5" ht="29.15" customHeight="1" x14ac:dyDescent="0.25">
      <c r="A24" s="104" t="s">
        <v>464</v>
      </c>
      <c r="B24" s="171" t="s">
        <v>712</v>
      </c>
      <c r="C24" s="121">
        <v>0</v>
      </c>
      <c r="D24" s="111">
        <v>0</v>
      </c>
      <c r="E24" s="122">
        <v>2.4957662542059021E-4</v>
      </c>
    </row>
    <row r="25" spans="1:5" ht="29.15" customHeight="1" x14ac:dyDescent="0.25">
      <c r="A25" s="104" t="s">
        <v>465</v>
      </c>
      <c r="B25" s="171" t="s">
        <v>713</v>
      </c>
      <c r="C25" s="121">
        <v>0</v>
      </c>
      <c r="D25" s="111">
        <v>0</v>
      </c>
      <c r="E25" s="122">
        <v>2.4957662542059021E-4</v>
      </c>
    </row>
    <row r="26" spans="1:5" ht="29.15" customHeight="1" x14ac:dyDescent="0.25">
      <c r="A26" s="104" t="s">
        <v>620</v>
      </c>
      <c r="B26" s="171">
        <v>510</v>
      </c>
      <c r="C26" s="121" t="s">
        <v>444</v>
      </c>
      <c r="D26" s="122">
        <v>0</v>
      </c>
      <c r="E26" s="122">
        <v>2.4957662542059021E-4</v>
      </c>
    </row>
    <row r="27" spans="1:5" ht="29.15" customHeight="1" x14ac:dyDescent="0.25">
      <c r="A27" s="104" t="s">
        <v>622</v>
      </c>
      <c r="B27" s="171" t="s">
        <v>719</v>
      </c>
      <c r="C27" s="121" t="s">
        <v>445</v>
      </c>
      <c r="D27" s="111">
        <v>0</v>
      </c>
      <c r="E27" s="122">
        <v>2.4957662542059021E-4</v>
      </c>
    </row>
    <row r="28" spans="1:5" ht="29.15" customHeight="1" x14ac:dyDescent="0.25">
      <c r="A28" s="104" t="s">
        <v>623</v>
      </c>
      <c r="B28" s="171">
        <v>513</v>
      </c>
      <c r="C28" s="121" t="s">
        <v>445</v>
      </c>
      <c r="D28" s="111">
        <v>0</v>
      </c>
      <c r="E28" s="122">
        <v>2.4957662542059021E-4</v>
      </c>
    </row>
    <row r="29" spans="1:5" ht="29.15" customHeight="1" x14ac:dyDescent="0.25">
      <c r="A29" s="104" t="s">
        <v>624</v>
      </c>
      <c r="B29" s="171" t="s">
        <v>720</v>
      </c>
      <c r="C29" s="121" t="s">
        <v>445</v>
      </c>
      <c r="D29" s="111">
        <v>0</v>
      </c>
      <c r="E29" s="122">
        <v>2.4957662542059021E-4</v>
      </c>
    </row>
    <row r="30" spans="1:5" ht="29.15" customHeight="1" x14ac:dyDescent="0.25">
      <c r="A30" s="104" t="s">
        <v>625</v>
      </c>
      <c r="B30" s="171" t="s">
        <v>721</v>
      </c>
      <c r="C30" s="121" t="s">
        <v>445</v>
      </c>
      <c r="D30" s="111">
        <v>0</v>
      </c>
      <c r="E30" s="122">
        <v>2.4957662542059021E-4</v>
      </c>
    </row>
    <row r="31" spans="1:5" ht="29.15" customHeight="1" x14ac:dyDescent="0.25">
      <c r="A31" s="104" t="s">
        <v>626</v>
      </c>
      <c r="B31" s="171" t="s">
        <v>722</v>
      </c>
      <c r="C31" s="121" t="s">
        <v>445</v>
      </c>
      <c r="D31" s="111">
        <v>0</v>
      </c>
      <c r="E31" s="122">
        <v>2.4957662542059021E-4</v>
      </c>
    </row>
    <row r="32" spans="1:5" ht="29.15" customHeight="1" x14ac:dyDescent="0.25">
      <c r="A32" s="104" t="s">
        <v>466</v>
      </c>
      <c r="B32" s="171" t="s">
        <v>723</v>
      </c>
      <c r="C32" s="121">
        <v>0</v>
      </c>
      <c r="D32" s="111">
        <v>0</v>
      </c>
      <c r="E32" s="122">
        <v>2.4957662542059021E-4</v>
      </c>
    </row>
    <row r="33" spans="1:5" ht="29.15" customHeight="1" x14ac:dyDescent="0.25">
      <c r="A33" s="104" t="s">
        <v>467</v>
      </c>
      <c r="B33" s="171">
        <v>523</v>
      </c>
      <c r="C33" s="121">
        <v>0</v>
      </c>
      <c r="D33" s="111">
        <v>0</v>
      </c>
      <c r="E33" s="122">
        <v>2.4957662542059021E-4</v>
      </c>
    </row>
    <row r="34" spans="1:5" ht="29.15" customHeight="1" x14ac:dyDescent="0.25">
      <c r="A34" s="104" t="s">
        <v>468</v>
      </c>
      <c r="B34" s="171" t="s">
        <v>724</v>
      </c>
      <c r="C34" s="121">
        <v>0</v>
      </c>
      <c r="D34" s="111">
        <v>0</v>
      </c>
      <c r="E34" s="122">
        <v>2.4957662542059021E-4</v>
      </c>
    </row>
    <row r="35" spans="1:5" ht="29.15" customHeight="1" x14ac:dyDescent="0.25">
      <c r="A35" s="104" t="s">
        <v>469</v>
      </c>
      <c r="B35" s="171" t="s">
        <v>725</v>
      </c>
      <c r="C35" s="121">
        <v>0</v>
      </c>
      <c r="D35" s="111">
        <v>0</v>
      </c>
      <c r="E35" s="122">
        <v>2.4957662542059021E-4</v>
      </c>
    </row>
    <row r="36" spans="1:5" ht="29.15" customHeight="1" x14ac:dyDescent="0.25">
      <c r="A36" s="104" t="s">
        <v>470</v>
      </c>
      <c r="B36" s="171" t="s">
        <v>726</v>
      </c>
      <c r="C36" s="121">
        <v>0</v>
      </c>
      <c r="D36" s="111">
        <v>0</v>
      </c>
      <c r="E36" s="122">
        <v>2.4957662542059021E-4</v>
      </c>
    </row>
    <row r="37" spans="1:5" ht="29.15" customHeight="1" x14ac:dyDescent="0.25">
      <c r="A37" s="118" t="s">
        <v>627</v>
      </c>
      <c r="B37" s="171">
        <v>300</v>
      </c>
      <c r="C37" s="121" t="s">
        <v>444</v>
      </c>
      <c r="D37" s="122">
        <v>0</v>
      </c>
      <c r="E37" s="122">
        <v>2.4957662542059021E-4</v>
      </c>
    </row>
    <row r="38" spans="1:5" ht="29.15" customHeight="1" x14ac:dyDescent="0.25">
      <c r="A38" s="104" t="s">
        <v>628</v>
      </c>
      <c r="B38" s="171" t="s">
        <v>727</v>
      </c>
      <c r="C38" s="121" t="s">
        <v>445</v>
      </c>
      <c r="D38" s="111">
        <v>0</v>
      </c>
      <c r="E38" s="122">
        <v>2.4957662542059021E-4</v>
      </c>
    </row>
    <row r="39" spans="1:5" ht="29.15" customHeight="1" x14ac:dyDescent="0.25">
      <c r="A39" s="104" t="s">
        <v>629</v>
      </c>
      <c r="B39" s="171">
        <v>514</v>
      </c>
      <c r="C39" s="121" t="s">
        <v>445</v>
      </c>
      <c r="D39" s="111">
        <v>0</v>
      </c>
      <c r="E39" s="122">
        <v>2.4957662542059021E-4</v>
      </c>
    </row>
    <row r="40" spans="1:5" ht="29.15" customHeight="1" x14ac:dyDescent="0.25">
      <c r="A40" s="104" t="s">
        <v>630</v>
      </c>
      <c r="B40" s="171" t="s">
        <v>728</v>
      </c>
      <c r="C40" s="121" t="s">
        <v>445</v>
      </c>
      <c r="D40" s="111">
        <v>0</v>
      </c>
      <c r="E40" s="122">
        <v>2.4957662542059021E-4</v>
      </c>
    </row>
    <row r="41" spans="1:5" ht="29.15" customHeight="1" x14ac:dyDescent="0.25">
      <c r="A41" s="104" t="s">
        <v>631</v>
      </c>
      <c r="B41" s="171" t="s">
        <v>729</v>
      </c>
      <c r="C41" s="121" t="s">
        <v>445</v>
      </c>
      <c r="D41" s="111">
        <v>0</v>
      </c>
      <c r="E41" s="122">
        <v>2.4957662542059021E-4</v>
      </c>
    </row>
    <row r="42" spans="1:5" ht="29.15" customHeight="1" x14ac:dyDescent="0.25">
      <c r="A42" s="104" t="s">
        <v>632</v>
      </c>
      <c r="B42" s="171" t="s">
        <v>730</v>
      </c>
      <c r="C42" s="121" t="s">
        <v>445</v>
      </c>
      <c r="D42" s="111">
        <v>0</v>
      </c>
      <c r="E42" s="122">
        <v>2.4957662542059021E-4</v>
      </c>
    </row>
    <row r="43" spans="1:5" ht="29.15" customHeight="1" x14ac:dyDescent="0.25">
      <c r="A43" s="104" t="s">
        <v>472</v>
      </c>
      <c r="B43" s="171" t="s">
        <v>731</v>
      </c>
      <c r="C43" s="121">
        <v>0</v>
      </c>
      <c r="D43" s="111">
        <v>0</v>
      </c>
      <c r="E43" s="122">
        <v>2.4957662542059021E-4</v>
      </c>
    </row>
    <row r="44" spans="1:5" ht="29.15" customHeight="1" x14ac:dyDescent="0.25">
      <c r="A44" s="104" t="s">
        <v>473</v>
      </c>
      <c r="B44" s="171">
        <v>524</v>
      </c>
      <c r="C44" s="121">
        <v>0</v>
      </c>
      <c r="D44" s="111">
        <v>0</v>
      </c>
      <c r="E44" s="122">
        <v>2.4957662542059021E-4</v>
      </c>
    </row>
    <row r="45" spans="1:5" ht="29.15" customHeight="1" x14ac:dyDescent="0.25">
      <c r="A45" s="104" t="s">
        <v>474</v>
      </c>
      <c r="B45" s="171" t="s">
        <v>732</v>
      </c>
      <c r="C45" s="121">
        <v>0</v>
      </c>
      <c r="D45" s="111">
        <v>0</v>
      </c>
      <c r="E45" s="122">
        <v>2.4957662542059021E-4</v>
      </c>
    </row>
    <row r="46" spans="1:5" ht="29.15" customHeight="1" x14ac:dyDescent="0.25">
      <c r="A46" s="104" t="s">
        <v>475</v>
      </c>
      <c r="B46" s="171" t="s">
        <v>733</v>
      </c>
      <c r="C46" s="121">
        <v>0</v>
      </c>
      <c r="D46" s="111">
        <v>0</v>
      </c>
      <c r="E46" s="122">
        <v>2.4957662542059021E-4</v>
      </c>
    </row>
    <row r="47" spans="1:5" ht="29.15" customHeight="1" x14ac:dyDescent="0.25">
      <c r="A47" s="104" t="s">
        <v>476</v>
      </c>
      <c r="B47" s="171" t="s">
        <v>734</v>
      </c>
      <c r="C47" s="121">
        <v>0</v>
      </c>
      <c r="D47" s="111">
        <v>0</v>
      </c>
      <c r="E47" s="122">
        <v>2.4957662542059021E-4</v>
      </c>
    </row>
    <row r="48" spans="1:5" ht="29.15" customHeight="1" x14ac:dyDescent="0.25">
      <c r="A48" s="104" t="s">
        <v>477</v>
      </c>
      <c r="B48" s="171" t="s">
        <v>735</v>
      </c>
      <c r="C48" s="121">
        <v>0</v>
      </c>
      <c r="D48" s="111">
        <v>0</v>
      </c>
      <c r="E48" s="122">
        <v>2.4957662542059021E-4</v>
      </c>
    </row>
    <row r="49" spans="1:5" ht="29.15" customHeight="1" x14ac:dyDescent="0.25">
      <c r="A49" s="104" t="s">
        <v>478</v>
      </c>
      <c r="B49" s="171">
        <v>526</v>
      </c>
      <c r="C49" s="121">
        <v>0</v>
      </c>
      <c r="D49" s="111">
        <v>0</v>
      </c>
      <c r="E49" s="122">
        <v>2.4957662542059021E-4</v>
      </c>
    </row>
    <row r="50" spans="1:5" ht="29.15" customHeight="1" x14ac:dyDescent="0.25">
      <c r="A50" s="104" t="s">
        <v>479</v>
      </c>
      <c r="B50" s="171" t="s">
        <v>736</v>
      </c>
      <c r="C50" s="121">
        <v>0</v>
      </c>
      <c r="D50" s="111">
        <v>0</v>
      </c>
      <c r="E50" s="122">
        <v>2.4957662542059021E-4</v>
      </c>
    </row>
    <row r="51" spans="1:5" ht="29.15" customHeight="1" x14ac:dyDescent="0.25">
      <c r="A51" s="104" t="s">
        <v>480</v>
      </c>
      <c r="B51" s="171" t="s">
        <v>737</v>
      </c>
      <c r="C51" s="121">
        <v>0</v>
      </c>
      <c r="D51" s="111">
        <v>0</v>
      </c>
      <c r="E51" s="122">
        <v>2.4957662542059021E-4</v>
      </c>
    </row>
    <row r="52" spans="1:5" ht="29.15" customHeight="1" x14ac:dyDescent="0.25">
      <c r="A52" s="104" t="s">
        <v>481</v>
      </c>
      <c r="B52" s="171" t="s">
        <v>738</v>
      </c>
      <c r="C52" s="121">
        <v>0</v>
      </c>
      <c r="D52" s="111">
        <v>0</v>
      </c>
      <c r="E52" s="122">
        <v>2.4957662542059021E-4</v>
      </c>
    </row>
    <row r="53" spans="1:5" ht="29.15" customHeight="1" x14ac:dyDescent="0.25">
      <c r="A53" s="104" t="s">
        <v>482</v>
      </c>
      <c r="B53" s="171" t="s">
        <v>739</v>
      </c>
      <c r="C53" s="121">
        <v>0</v>
      </c>
      <c r="D53" s="111">
        <v>0</v>
      </c>
      <c r="E53" s="122">
        <v>2.4957662542059021E-4</v>
      </c>
    </row>
    <row r="54" spans="1:5" ht="29.15" customHeight="1" x14ac:dyDescent="0.25">
      <c r="A54" s="104" t="s">
        <v>483</v>
      </c>
      <c r="B54" s="171">
        <v>301</v>
      </c>
      <c r="C54" s="121">
        <v>0</v>
      </c>
      <c r="D54" s="111">
        <v>0</v>
      </c>
      <c r="E54" s="122">
        <v>2.4957662542059021E-4</v>
      </c>
    </row>
    <row r="55" spans="1:5" ht="29.15" customHeight="1" x14ac:dyDescent="0.25">
      <c r="A55" s="104" t="s">
        <v>484</v>
      </c>
      <c r="B55" s="171" t="s">
        <v>740</v>
      </c>
      <c r="C55" s="121">
        <v>0</v>
      </c>
      <c r="D55" s="111">
        <v>0</v>
      </c>
      <c r="E55" s="122">
        <v>2.4957662542059021E-4</v>
      </c>
    </row>
    <row r="56" spans="1:5" ht="29.15" customHeight="1" x14ac:dyDescent="0.25">
      <c r="A56" s="104" t="s">
        <v>485</v>
      </c>
      <c r="B56" s="171" t="s">
        <v>741</v>
      </c>
      <c r="C56" s="121">
        <v>0</v>
      </c>
      <c r="D56" s="111">
        <v>0</v>
      </c>
      <c r="E56" s="122">
        <v>2.4957662542059021E-4</v>
      </c>
    </row>
    <row r="57" spans="1:5" ht="29.15" customHeight="1" x14ac:dyDescent="0.25">
      <c r="A57" s="104" t="s">
        <v>486</v>
      </c>
      <c r="B57" s="171" t="s">
        <v>742</v>
      </c>
      <c r="C57" s="121">
        <v>0</v>
      </c>
      <c r="D57" s="111">
        <v>0</v>
      </c>
      <c r="E57" s="122">
        <v>2.4957662542059021E-4</v>
      </c>
    </row>
    <row r="58" spans="1:5" ht="29.15" customHeight="1" x14ac:dyDescent="0.25">
      <c r="A58" s="104" t="s">
        <v>633</v>
      </c>
      <c r="B58" s="171" t="s">
        <v>743</v>
      </c>
      <c r="C58" s="121" t="s">
        <v>444</v>
      </c>
      <c r="D58" s="122">
        <v>0</v>
      </c>
      <c r="E58" s="122">
        <v>2.4957662542059021E-4</v>
      </c>
    </row>
    <row r="59" spans="1:5" ht="29.15" customHeight="1" x14ac:dyDescent="0.25">
      <c r="A59" s="104" t="s">
        <v>635</v>
      </c>
      <c r="B59" s="171" t="s">
        <v>744</v>
      </c>
      <c r="C59" s="121" t="s">
        <v>445</v>
      </c>
      <c r="D59" s="111">
        <v>0</v>
      </c>
      <c r="E59" s="122">
        <v>2.4957662542059021E-4</v>
      </c>
    </row>
    <row r="60" spans="1:5" ht="29.15" customHeight="1" x14ac:dyDescent="0.25">
      <c r="A60" s="104" t="s">
        <v>636</v>
      </c>
      <c r="B60" s="171" t="s">
        <v>745</v>
      </c>
      <c r="C60" s="121" t="s">
        <v>445</v>
      </c>
      <c r="D60" s="111">
        <v>0</v>
      </c>
      <c r="E60" s="122">
        <v>2.4957662542059021E-4</v>
      </c>
    </row>
    <row r="61" spans="1:5" ht="29.15" customHeight="1" x14ac:dyDescent="0.25">
      <c r="A61" s="104" t="s">
        <v>637</v>
      </c>
      <c r="B61" s="171" t="s">
        <v>746</v>
      </c>
      <c r="C61" s="121" t="s">
        <v>445</v>
      </c>
      <c r="D61" s="111">
        <v>0</v>
      </c>
      <c r="E61" s="122">
        <v>2.4957662542059021E-4</v>
      </c>
    </row>
    <row r="62" spans="1:5" ht="29.15" customHeight="1" x14ac:dyDescent="0.25">
      <c r="A62" s="104" t="s">
        <v>638</v>
      </c>
      <c r="B62" s="171" t="s">
        <v>747</v>
      </c>
      <c r="C62" s="121" t="s">
        <v>445</v>
      </c>
      <c r="D62" s="111">
        <v>0</v>
      </c>
      <c r="E62" s="122">
        <v>2.4957662542059021E-4</v>
      </c>
    </row>
    <row r="63" spans="1:5" ht="29.15" customHeight="1" x14ac:dyDescent="0.25">
      <c r="A63" s="104" t="s">
        <v>639</v>
      </c>
      <c r="B63" s="171" t="s">
        <v>748</v>
      </c>
      <c r="C63" s="121" t="s">
        <v>445</v>
      </c>
      <c r="D63" s="111">
        <v>0</v>
      </c>
      <c r="E63" s="122">
        <v>2.4957662542059021E-4</v>
      </c>
    </row>
    <row r="64" spans="1:5" ht="29.15" customHeight="1" x14ac:dyDescent="0.25">
      <c r="A64" s="104" t="s">
        <v>487</v>
      </c>
      <c r="B64" s="171" t="s">
        <v>749</v>
      </c>
      <c r="C64" s="121">
        <v>0</v>
      </c>
      <c r="D64" s="111">
        <v>0</v>
      </c>
      <c r="E64" s="122">
        <v>2.4957662542059021E-4</v>
      </c>
    </row>
    <row r="65" spans="1:5" ht="29.15" customHeight="1" x14ac:dyDescent="0.25">
      <c r="A65" s="104" t="s">
        <v>488</v>
      </c>
      <c r="B65" s="171" t="s">
        <v>750</v>
      </c>
      <c r="C65" s="121">
        <v>0</v>
      </c>
      <c r="D65" s="111">
        <v>0</v>
      </c>
      <c r="E65" s="122">
        <v>2.4957662542059021E-4</v>
      </c>
    </row>
    <row r="66" spans="1:5" ht="29.15" customHeight="1" x14ac:dyDescent="0.25">
      <c r="A66" s="104" t="s">
        <v>489</v>
      </c>
      <c r="B66" s="171" t="s">
        <v>751</v>
      </c>
      <c r="C66" s="121">
        <v>0</v>
      </c>
      <c r="D66" s="111">
        <v>0</v>
      </c>
      <c r="E66" s="122">
        <v>2.4957662542059021E-4</v>
      </c>
    </row>
    <row r="67" spans="1:5" ht="29.15" customHeight="1" x14ac:dyDescent="0.25">
      <c r="A67" s="104" t="s">
        <v>490</v>
      </c>
      <c r="B67" s="171" t="s">
        <v>752</v>
      </c>
      <c r="C67" s="121">
        <v>0</v>
      </c>
      <c r="D67" s="111">
        <v>0</v>
      </c>
      <c r="E67" s="122">
        <v>2.4957662542059021E-4</v>
      </c>
    </row>
    <row r="68" spans="1:5" ht="29.15" customHeight="1" x14ac:dyDescent="0.25">
      <c r="A68" s="104" t="s">
        <v>491</v>
      </c>
      <c r="B68" s="171" t="s">
        <v>753</v>
      </c>
      <c r="C68" s="121">
        <v>0</v>
      </c>
      <c r="D68" s="111">
        <v>0</v>
      </c>
      <c r="E68" s="122">
        <v>2.4957662542059021E-4</v>
      </c>
    </row>
    <row r="69" spans="1:5" ht="29.15" customHeight="1" x14ac:dyDescent="0.25">
      <c r="A69" s="104" t="s">
        <v>492</v>
      </c>
      <c r="B69" s="171" t="s">
        <v>754</v>
      </c>
      <c r="C69" s="121">
        <v>0</v>
      </c>
      <c r="D69" s="111">
        <v>0</v>
      </c>
      <c r="E69" s="122">
        <v>2.4957662542059021E-4</v>
      </c>
    </row>
    <row r="70" spans="1:5" ht="29.15" customHeight="1" x14ac:dyDescent="0.25">
      <c r="A70" s="104" t="s">
        <v>493</v>
      </c>
      <c r="B70" s="171" t="s">
        <v>755</v>
      </c>
      <c r="C70" s="121">
        <v>0</v>
      </c>
      <c r="D70" s="111">
        <v>0</v>
      </c>
      <c r="E70" s="122">
        <v>2.4957662542059021E-4</v>
      </c>
    </row>
    <row r="71" spans="1:5" ht="29.15" customHeight="1" x14ac:dyDescent="0.25">
      <c r="A71" s="104" t="s">
        <v>494</v>
      </c>
      <c r="B71" s="171" t="s">
        <v>756</v>
      </c>
      <c r="C71" s="121">
        <v>0</v>
      </c>
      <c r="D71" s="111">
        <v>0</v>
      </c>
      <c r="E71" s="122">
        <v>2.4957662542059021E-4</v>
      </c>
    </row>
    <row r="72" spans="1:5" ht="29.15" customHeight="1" x14ac:dyDescent="0.25">
      <c r="A72" s="104" t="s">
        <v>495</v>
      </c>
      <c r="B72" s="171" t="s">
        <v>757</v>
      </c>
      <c r="C72" s="121">
        <v>0</v>
      </c>
      <c r="D72" s="111">
        <v>0</v>
      </c>
      <c r="E72" s="122">
        <v>2.4957662542059021E-4</v>
      </c>
    </row>
    <row r="73" spans="1:5" ht="29.15" customHeight="1" x14ac:dyDescent="0.25">
      <c r="A73" s="104" t="s">
        <v>496</v>
      </c>
      <c r="B73" s="171" t="s">
        <v>758</v>
      </c>
      <c r="C73" s="121">
        <v>0</v>
      </c>
      <c r="D73" s="111">
        <v>0</v>
      </c>
      <c r="E73" s="122">
        <v>2.4957662542059021E-4</v>
      </c>
    </row>
    <row r="74" spans="1:5" ht="29.15" customHeight="1" x14ac:dyDescent="0.25">
      <c r="A74" s="104" t="s">
        <v>497</v>
      </c>
      <c r="B74" s="171"/>
      <c r="C74" s="121">
        <v>0</v>
      </c>
      <c r="D74" s="111">
        <v>0</v>
      </c>
      <c r="E74" s="122">
        <v>2.4957662542059021E-4</v>
      </c>
    </row>
    <row r="75" spans="1:5" ht="29.15" customHeight="1" x14ac:dyDescent="0.25">
      <c r="A75" s="104" t="s">
        <v>498</v>
      </c>
      <c r="B75" s="171"/>
      <c r="C75" s="121">
        <v>0</v>
      </c>
      <c r="D75" s="111">
        <v>0</v>
      </c>
      <c r="E75" s="122">
        <v>2.4957662542059021E-4</v>
      </c>
    </row>
    <row r="76" spans="1:5" ht="29.15" customHeight="1" x14ac:dyDescent="0.25">
      <c r="A76" s="104" t="s">
        <v>499</v>
      </c>
      <c r="B76" s="171"/>
      <c r="C76" s="121">
        <v>0</v>
      </c>
      <c r="D76" s="111">
        <v>0</v>
      </c>
      <c r="E76" s="122">
        <v>2.4957662542059021E-4</v>
      </c>
    </row>
    <row r="77" spans="1:5" ht="29.15" customHeight="1" x14ac:dyDescent="0.25">
      <c r="A77" s="104" t="s">
        <v>500</v>
      </c>
      <c r="B77" s="171"/>
      <c r="C77" s="121">
        <v>0</v>
      </c>
      <c r="D77" s="111">
        <v>0</v>
      </c>
      <c r="E77" s="122">
        <v>2.4957662542059021E-4</v>
      </c>
    </row>
    <row r="78" spans="1:5" ht="29.15" customHeight="1" x14ac:dyDescent="0.25">
      <c r="A78" s="104" t="s">
        <v>501</v>
      </c>
      <c r="B78" s="171"/>
      <c r="C78" s="121">
        <v>0</v>
      </c>
      <c r="D78" s="111">
        <v>0</v>
      </c>
      <c r="E78" s="122">
        <v>2.4957662542059021E-4</v>
      </c>
    </row>
    <row r="79" spans="1:5" ht="29.15" customHeight="1" x14ac:dyDescent="0.25">
      <c r="A79" s="104" t="s">
        <v>640</v>
      </c>
      <c r="B79" s="171">
        <v>519</v>
      </c>
      <c r="C79" s="121" t="s">
        <v>444</v>
      </c>
      <c r="D79" s="122">
        <v>0</v>
      </c>
      <c r="E79" s="122">
        <v>2.4957662542059021E-4</v>
      </c>
    </row>
    <row r="80" spans="1:5" ht="29.15" customHeight="1" x14ac:dyDescent="0.25">
      <c r="A80" s="104" t="s">
        <v>642</v>
      </c>
      <c r="B80" s="171" t="s">
        <v>763</v>
      </c>
      <c r="C80" s="121" t="s">
        <v>445</v>
      </c>
      <c r="D80" s="111">
        <v>0</v>
      </c>
      <c r="E80" s="122">
        <v>2.4957662542059021E-4</v>
      </c>
    </row>
    <row r="81" spans="1:5" ht="29.15" customHeight="1" x14ac:dyDescent="0.25">
      <c r="A81" s="104" t="s">
        <v>643</v>
      </c>
      <c r="B81" s="171">
        <v>539</v>
      </c>
      <c r="C81" s="121" t="s">
        <v>445</v>
      </c>
      <c r="D81" s="111">
        <v>0</v>
      </c>
      <c r="E81" s="122">
        <v>2.4957662542059021E-4</v>
      </c>
    </row>
    <row r="82" spans="1:5" ht="29.15" customHeight="1" x14ac:dyDescent="0.25">
      <c r="A82" s="104" t="s">
        <v>644</v>
      </c>
      <c r="B82" s="171" t="s">
        <v>764</v>
      </c>
      <c r="C82" s="121" t="s">
        <v>445</v>
      </c>
      <c r="D82" s="111">
        <v>0</v>
      </c>
      <c r="E82" s="122">
        <v>2.4957662542059021E-4</v>
      </c>
    </row>
    <row r="83" spans="1:5" ht="29.15" customHeight="1" x14ac:dyDescent="0.25">
      <c r="A83" s="104" t="s">
        <v>645</v>
      </c>
      <c r="B83" s="171" t="s">
        <v>765</v>
      </c>
      <c r="C83" s="121" t="s">
        <v>445</v>
      </c>
      <c r="D83" s="111">
        <v>0</v>
      </c>
      <c r="E83" s="122">
        <v>2.4957662542059021E-4</v>
      </c>
    </row>
    <row r="84" spans="1:5" ht="29.15" customHeight="1" x14ac:dyDescent="0.25">
      <c r="A84" s="104" t="s">
        <v>646</v>
      </c>
      <c r="B84" s="171" t="s">
        <v>766</v>
      </c>
      <c r="C84" s="121" t="s">
        <v>445</v>
      </c>
      <c r="D84" s="111">
        <v>0</v>
      </c>
      <c r="E84" s="122">
        <v>2.4957662542059021E-4</v>
      </c>
    </row>
    <row r="85" spans="1:5" ht="29.15" customHeight="1" x14ac:dyDescent="0.25">
      <c r="A85" s="104" t="s">
        <v>502</v>
      </c>
      <c r="B85" s="171" t="s">
        <v>767</v>
      </c>
      <c r="C85" s="121">
        <v>0</v>
      </c>
      <c r="D85" s="111">
        <v>0</v>
      </c>
      <c r="E85" s="122">
        <v>2.4957662542059021E-4</v>
      </c>
    </row>
    <row r="86" spans="1:5" ht="29.15" customHeight="1" x14ac:dyDescent="0.25">
      <c r="A86" s="104" t="s">
        <v>503</v>
      </c>
      <c r="B86" s="171">
        <v>826</v>
      </c>
      <c r="C86" s="121">
        <v>0</v>
      </c>
      <c r="D86" s="111">
        <v>0</v>
      </c>
      <c r="E86" s="122">
        <v>2.4957662542059021E-4</v>
      </c>
    </row>
    <row r="87" spans="1:5" ht="29.15" customHeight="1" x14ac:dyDescent="0.25">
      <c r="A87" s="104" t="s">
        <v>504</v>
      </c>
      <c r="B87" s="171" t="s">
        <v>768</v>
      </c>
      <c r="C87" s="121">
        <v>0</v>
      </c>
      <c r="D87" s="111">
        <v>0</v>
      </c>
      <c r="E87" s="122">
        <v>2.4957662542059021E-4</v>
      </c>
    </row>
    <row r="88" spans="1:5" ht="29.15" customHeight="1" x14ac:dyDescent="0.25">
      <c r="A88" s="104" t="s">
        <v>505</v>
      </c>
      <c r="B88" s="171" t="s">
        <v>769</v>
      </c>
      <c r="C88" s="121">
        <v>0</v>
      </c>
      <c r="D88" s="111">
        <v>0</v>
      </c>
      <c r="E88" s="122">
        <v>2.4957662542059021E-4</v>
      </c>
    </row>
    <row r="89" spans="1:5" ht="29.15" customHeight="1" x14ac:dyDescent="0.25">
      <c r="A89" s="104" t="s">
        <v>506</v>
      </c>
      <c r="B89" s="171" t="s">
        <v>770</v>
      </c>
      <c r="C89" s="121">
        <v>0</v>
      </c>
      <c r="D89" s="111">
        <v>0</v>
      </c>
      <c r="E89" s="122">
        <v>2.4957662542059021E-4</v>
      </c>
    </row>
    <row r="90" spans="1:5" ht="29.15" customHeight="1" x14ac:dyDescent="0.25">
      <c r="A90" s="104" t="s">
        <v>507</v>
      </c>
      <c r="B90" s="171" t="s">
        <v>771</v>
      </c>
      <c r="C90" s="121">
        <v>0</v>
      </c>
      <c r="D90" s="111">
        <v>0</v>
      </c>
      <c r="E90" s="122">
        <v>2.4957662542059021E-4</v>
      </c>
    </row>
    <row r="91" spans="1:5" ht="29.15" customHeight="1" x14ac:dyDescent="0.25">
      <c r="A91" s="104" t="s">
        <v>508</v>
      </c>
      <c r="B91" s="171">
        <v>827</v>
      </c>
      <c r="C91" s="121">
        <v>0</v>
      </c>
      <c r="D91" s="111">
        <v>0</v>
      </c>
      <c r="E91" s="122">
        <v>2.4957662542059021E-4</v>
      </c>
    </row>
    <row r="92" spans="1:5" ht="29.15" customHeight="1" x14ac:dyDescent="0.25">
      <c r="A92" s="104" t="s">
        <v>509</v>
      </c>
      <c r="B92" s="171" t="s">
        <v>772</v>
      </c>
      <c r="C92" s="121">
        <v>0</v>
      </c>
      <c r="D92" s="111">
        <v>0</v>
      </c>
      <c r="E92" s="122">
        <v>2.4957662542059021E-4</v>
      </c>
    </row>
    <row r="93" spans="1:5" ht="29.15" customHeight="1" x14ac:dyDescent="0.25">
      <c r="A93" s="104" t="s">
        <v>510</v>
      </c>
      <c r="B93" s="171" t="s">
        <v>773</v>
      </c>
      <c r="C93" s="121">
        <v>0</v>
      </c>
      <c r="D93" s="111">
        <v>0</v>
      </c>
      <c r="E93" s="122">
        <v>2.4957662542059021E-4</v>
      </c>
    </row>
    <row r="94" spans="1:5" ht="29.15" customHeight="1" x14ac:dyDescent="0.25">
      <c r="A94" s="104" t="s">
        <v>511</v>
      </c>
      <c r="B94" s="171" t="s">
        <v>774</v>
      </c>
      <c r="C94" s="121">
        <v>0</v>
      </c>
      <c r="D94" s="111">
        <v>0</v>
      </c>
      <c r="E94" s="122">
        <v>2.4957662542059021E-4</v>
      </c>
    </row>
    <row r="95" spans="1:5" ht="29.15" customHeight="1" x14ac:dyDescent="0.25">
      <c r="A95" s="104" t="s">
        <v>512</v>
      </c>
      <c r="B95" s="171" t="s">
        <v>775</v>
      </c>
      <c r="C95" s="121">
        <v>0</v>
      </c>
      <c r="D95" s="111">
        <v>0</v>
      </c>
      <c r="E95" s="122">
        <v>2.4957662542059021E-4</v>
      </c>
    </row>
    <row r="96" spans="1:5" ht="29.15" customHeight="1" x14ac:dyDescent="0.25">
      <c r="A96" s="104" t="s">
        <v>513</v>
      </c>
      <c r="B96" s="171">
        <v>527</v>
      </c>
      <c r="C96" s="121">
        <v>0</v>
      </c>
      <c r="D96" s="111">
        <v>0</v>
      </c>
      <c r="E96" s="122">
        <v>2.4957662542059021E-4</v>
      </c>
    </row>
    <row r="97" spans="1:5" ht="29.15" customHeight="1" x14ac:dyDescent="0.25">
      <c r="A97" s="104" t="s">
        <v>514</v>
      </c>
      <c r="B97" s="171" t="s">
        <v>776</v>
      </c>
      <c r="C97" s="121">
        <v>0</v>
      </c>
      <c r="D97" s="111">
        <v>0</v>
      </c>
      <c r="E97" s="122">
        <v>2.4957662542059021E-4</v>
      </c>
    </row>
    <row r="98" spans="1:5" ht="29.15" customHeight="1" x14ac:dyDescent="0.25">
      <c r="A98" s="104" t="s">
        <v>515</v>
      </c>
      <c r="B98" s="171" t="s">
        <v>777</v>
      </c>
      <c r="C98" s="121">
        <v>0</v>
      </c>
      <c r="D98" s="111">
        <v>0</v>
      </c>
      <c r="E98" s="122">
        <v>2.4957662542059021E-4</v>
      </c>
    </row>
    <row r="99" spans="1:5" ht="29.15" customHeight="1" x14ac:dyDescent="0.25">
      <c r="A99" s="104" t="s">
        <v>516</v>
      </c>
      <c r="B99" s="171" t="s">
        <v>778</v>
      </c>
      <c r="C99" s="121">
        <v>0</v>
      </c>
      <c r="D99" s="111">
        <v>0</v>
      </c>
      <c r="E99" s="122">
        <v>2.4957662542059021E-4</v>
      </c>
    </row>
    <row r="100" spans="1:5" ht="29.15" customHeight="1" x14ac:dyDescent="0.25">
      <c r="A100" s="104" t="s">
        <v>647</v>
      </c>
      <c r="B100" s="171"/>
      <c r="C100" s="121" t="s">
        <v>444</v>
      </c>
      <c r="D100" s="122">
        <v>0</v>
      </c>
      <c r="E100" s="122">
        <v>2.4957662542059021E-4</v>
      </c>
    </row>
    <row r="101" spans="1:5" ht="29.15" customHeight="1" x14ac:dyDescent="0.25">
      <c r="A101" s="104" t="s">
        <v>649</v>
      </c>
      <c r="B101" s="171"/>
      <c r="C101" s="121" t="s">
        <v>445</v>
      </c>
      <c r="D101" s="111">
        <v>0</v>
      </c>
      <c r="E101" s="122">
        <v>2.4957662542059021E-4</v>
      </c>
    </row>
    <row r="102" spans="1:5" ht="29.15" customHeight="1" x14ac:dyDescent="0.25">
      <c r="A102" s="104" t="s">
        <v>650</v>
      </c>
      <c r="B102" s="171"/>
      <c r="C102" s="121" t="s">
        <v>445</v>
      </c>
      <c r="D102" s="111">
        <v>0</v>
      </c>
      <c r="E102" s="122">
        <v>2.4957662542059021E-4</v>
      </c>
    </row>
    <row r="103" spans="1:5" ht="29.15" customHeight="1" x14ac:dyDescent="0.25">
      <c r="A103" s="104" t="s">
        <v>651</v>
      </c>
      <c r="B103" s="171"/>
      <c r="C103" s="121" t="s">
        <v>445</v>
      </c>
      <c r="D103" s="111">
        <v>0</v>
      </c>
      <c r="E103" s="122">
        <v>2.4957662542059021E-4</v>
      </c>
    </row>
    <row r="104" spans="1:5" ht="29.15" customHeight="1" x14ac:dyDescent="0.25">
      <c r="A104" s="104" t="s">
        <v>652</v>
      </c>
      <c r="B104" s="171"/>
      <c r="C104" s="121" t="s">
        <v>445</v>
      </c>
      <c r="D104" s="111">
        <v>0</v>
      </c>
      <c r="E104" s="122">
        <v>2.4957662542059021E-4</v>
      </c>
    </row>
    <row r="105" spans="1:5" ht="29.15" customHeight="1" x14ac:dyDescent="0.25">
      <c r="A105" s="104" t="s">
        <v>653</v>
      </c>
      <c r="B105" s="171"/>
      <c r="C105" s="121" t="s">
        <v>445</v>
      </c>
      <c r="D105" s="111">
        <v>0</v>
      </c>
      <c r="E105" s="122">
        <v>2.4957662542059021E-4</v>
      </c>
    </row>
    <row r="106" spans="1:5" ht="29.15" customHeight="1" x14ac:dyDescent="0.25">
      <c r="A106" s="104" t="s">
        <v>517</v>
      </c>
      <c r="B106" s="171"/>
      <c r="C106" s="121">
        <v>0</v>
      </c>
      <c r="D106" s="111">
        <v>0</v>
      </c>
      <c r="E106" s="122">
        <v>2.4957662542059021E-4</v>
      </c>
    </row>
    <row r="107" spans="1:5" ht="29.15" customHeight="1" x14ac:dyDescent="0.25">
      <c r="A107" s="104" t="s">
        <v>518</v>
      </c>
      <c r="B107" s="171"/>
      <c r="C107" s="121">
        <v>0</v>
      </c>
      <c r="D107" s="111">
        <v>0</v>
      </c>
      <c r="E107" s="122">
        <v>2.4957662542059021E-4</v>
      </c>
    </row>
    <row r="108" spans="1:5" ht="29.15" customHeight="1" x14ac:dyDescent="0.25">
      <c r="A108" s="104" t="s">
        <v>519</v>
      </c>
      <c r="B108" s="171"/>
      <c r="C108" s="121">
        <v>0</v>
      </c>
      <c r="D108" s="111">
        <v>0</v>
      </c>
      <c r="E108" s="122">
        <v>2.4957662542059021E-4</v>
      </c>
    </row>
    <row r="109" spans="1:5" ht="29.15" customHeight="1" x14ac:dyDescent="0.25">
      <c r="A109" s="104" t="s">
        <v>520</v>
      </c>
      <c r="B109" s="171"/>
      <c r="C109" s="121">
        <v>0</v>
      </c>
      <c r="D109" s="111">
        <v>0</v>
      </c>
      <c r="E109" s="122">
        <v>2.4957662542059021E-4</v>
      </c>
    </row>
    <row r="110" spans="1:5" ht="29.15" customHeight="1" x14ac:dyDescent="0.25">
      <c r="A110" s="104" t="s">
        <v>521</v>
      </c>
      <c r="B110" s="171"/>
      <c r="C110" s="121">
        <v>0</v>
      </c>
      <c r="D110" s="111">
        <v>0</v>
      </c>
      <c r="E110" s="122">
        <v>2.4957662542059021E-4</v>
      </c>
    </row>
    <row r="111" spans="1:5" ht="29.15" customHeight="1" x14ac:dyDescent="0.25">
      <c r="A111" s="104" t="s">
        <v>522</v>
      </c>
      <c r="B111" s="171"/>
      <c r="C111" s="121">
        <v>0</v>
      </c>
      <c r="D111" s="111">
        <v>0</v>
      </c>
      <c r="E111" s="122">
        <v>2.4957662542059021E-4</v>
      </c>
    </row>
    <row r="112" spans="1:5" ht="29.15" customHeight="1" x14ac:dyDescent="0.25">
      <c r="A112" s="104" t="s">
        <v>523</v>
      </c>
      <c r="B112" s="171"/>
      <c r="C112" s="121">
        <v>0</v>
      </c>
      <c r="D112" s="111">
        <v>0</v>
      </c>
      <c r="E112" s="122">
        <v>2.4957662542059021E-4</v>
      </c>
    </row>
    <row r="113" spans="1:5" ht="29.15" customHeight="1" x14ac:dyDescent="0.25">
      <c r="A113" s="104" t="s">
        <v>524</v>
      </c>
      <c r="B113" s="171"/>
      <c r="C113" s="121">
        <v>0</v>
      </c>
      <c r="D113" s="111">
        <v>0</v>
      </c>
      <c r="E113" s="122">
        <v>2.4957662542059021E-4</v>
      </c>
    </row>
    <row r="114" spans="1:5" ht="29.15" customHeight="1" x14ac:dyDescent="0.25">
      <c r="A114" s="104" t="s">
        <v>525</v>
      </c>
      <c r="B114" s="171"/>
      <c r="C114" s="121">
        <v>0</v>
      </c>
      <c r="D114" s="111">
        <v>0</v>
      </c>
      <c r="E114" s="122">
        <v>2.4957662542059021E-4</v>
      </c>
    </row>
    <row r="115" spans="1:5" ht="29.15" customHeight="1" x14ac:dyDescent="0.25">
      <c r="A115" s="104" t="s">
        <v>526</v>
      </c>
      <c r="B115" s="169"/>
      <c r="C115" s="121">
        <v>0</v>
      </c>
      <c r="D115" s="111">
        <v>0</v>
      </c>
      <c r="E115" s="122">
        <v>2.4957662542059021E-4</v>
      </c>
    </row>
    <row r="116" spans="1:5" ht="29.15" customHeight="1" x14ac:dyDescent="0.25">
      <c r="A116" s="104" t="s">
        <v>527</v>
      </c>
      <c r="B116" s="169"/>
      <c r="C116" s="121">
        <v>0</v>
      </c>
      <c r="D116" s="111">
        <v>0</v>
      </c>
      <c r="E116" s="122">
        <v>2.4957662542059021E-4</v>
      </c>
    </row>
    <row r="117" spans="1:5" ht="29.15" customHeight="1" x14ac:dyDescent="0.25">
      <c r="A117" s="104" t="s">
        <v>528</v>
      </c>
      <c r="B117" s="169"/>
      <c r="C117" s="121">
        <v>0</v>
      </c>
      <c r="D117" s="111">
        <v>0</v>
      </c>
      <c r="E117" s="122">
        <v>2.4957662542059021E-4</v>
      </c>
    </row>
    <row r="118" spans="1:5" ht="29.15" customHeight="1" x14ac:dyDescent="0.25">
      <c r="A118" s="104" t="s">
        <v>529</v>
      </c>
      <c r="B118" s="169"/>
      <c r="C118" s="121">
        <v>0</v>
      </c>
      <c r="D118" s="111">
        <v>0</v>
      </c>
      <c r="E118" s="122">
        <v>2.4957662542059021E-4</v>
      </c>
    </row>
    <row r="119" spans="1:5" ht="29.15" customHeight="1" x14ac:dyDescent="0.25">
      <c r="A119" s="104" t="s">
        <v>530</v>
      </c>
      <c r="B119" s="169"/>
      <c r="C119" s="121">
        <v>0</v>
      </c>
      <c r="D119" s="111">
        <v>0</v>
      </c>
      <c r="E119" s="122">
        <v>2.4957662542059021E-4</v>
      </c>
    </row>
    <row r="120" spans="1:5" ht="29.15" customHeight="1" x14ac:dyDescent="0.25">
      <c r="A120" s="104" t="s">
        <v>531</v>
      </c>
      <c r="B120" s="169"/>
      <c r="C120" s="121">
        <v>0</v>
      </c>
      <c r="D120" s="111">
        <v>0</v>
      </c>
      <c r="E120" s="122">
        <v>2.4957662542059021E-4</v>
      </c>
    </row>
    <row r="121" spans="1:5" ht="29.15" customHeight="1" x14ac:dyDescent="0.25">
      <c r="A121" s="104" t="s">
        <v>654</v>
      </c>
      <c r="B121" s="169"/>
      <c r="C121" s="121" t="s">
        <v>444</v>
      </c>
      <c r="D121" s="122">
        <v>0</v>
      </c>
      <c r="E121" s="122">
        <v>2.4957662542059021E-4</v>
      </c>
    </row>
    <row r="122" spans="1:5" ht="29.15" customHeight="1" x14ac:dyDescent="0.25">
      <c r="A122" s="104" t="s">
        <v>656</v>
      </c>
      <c r="B122" s="169"/>
      <c r="C122" s="121" t="s">
        <v>445</v>
      </c>
      <c r="D122" s="111">
        <v>0</v>
      </c>
      <c r="E122" s="122">
        <v>2.4957662542059021E-4</v>
      </c>
    </row>
    <row r="123" spans="1:5" ht="29.15" customHeight="1" x14ac:dyDescent="0.25">
      <c r="A123" s="104" t="s">
        <v>657</v>
      </c>
      <c r="B123" s="169"/>
      <c r="C123" s="121" t="s">
        <v>445</v>
      </c>
      <c r="D123" s="111">
        <v>0</v>
      </c>
      <c r="E123" s="122">
        <v>2.4957662542059021E-4</v>
      </c>
    </row>
    <row r="124" spans="1:5" ht="29.15" customHeight="1" x14ac:dyDescent="0.25">
      <c r="A124" s="104" t="s">
        <v>658</v>
      </c>
      <c r="B124" s="169"/>
      <c r="C124" s="121" t="s">
        <v>445</v>
      </c>
      <c r="D124" s="111">
        <v>0</v>
      </c>
      <c r="E124" s="122">
        <v>2.4957662542059021E-4</v>
      </c>
    </row>
    <row r="125" spans="1:5" ht="29.15" customHeight="1" x14ac:dyDescent="0.25">
      <c r="A125" s="104" t="s">
        <v>659</v>
      </c>
      <c r="B125" s="169"/>
      <c r="C125" s="121" t="s">
        <v>445</v>
      </c>
      <c r="D125" s="111">
        <v>0</v>
      </c>
      <c r="E125" s="122">
        <v>2.4957662542059021E-4</v>
      </c>
    </row>
    <row r="126" spans="1:5" ht="29.15" customHeight="1" x14ac:dyDescent="0.25">
      <c r="A126" s="104" t="s">
        <v>660</v>
      </c>
      <c r="B126" s="169"/>
      <c r="C126" s="121" t="s">
        <v>445</v>
      </c>
      <c r="D126" s="111">
        <v>0</v>
      </c>
      <c r="E126" s="122">
        <v>2.4957662542059021E-4</v>
      </c>
    </row>
    <row r="127" spans="1:5" ht="29.15" customHeight="1" x14ac:dyDescent="0.25">
      <c r="A127" s="104" t="s">
        <v>532</v>
      </c>
      <c r="B127" s="169"/>
      <c r="C127" s="121">
        <v>0</v>
      </c>
      <c r="D127" s="111">
        <v>0</v>
      </c>
      <c r="E127" s="122">
        <v>2.4957662542059021E-4</v>
      </c>
    </row>
    <row r="128" spans="1:5" ht="29.15" customHeight="1" x14ac:dyDescent="0.25">
      <c r="A128" s="104" t="s">
        <v>533</v>
      </c>
      <c r="B128" s="169"/>
      <c r="C128" s="121">
        <v>0</v>
      </c>
      <c r="D128" s="111">
        <v>0</v>
      </c>
      <c r="E128" s="122">
        <v>2.4957662542059021E-4</v>
      </c>
    </row>
    <row r="129" spans="1:5" ht="29.15" customHeight="1" x14ac:dyDescent="0.25">
      <c r="A129" s="104" t="s">
        <v>534</v>
      </c>
      <c r="B129" s="169"/>
      <c r="C129" s="121">
        <v>0</v>
      </c>
      <c r="D129" s="111">
        <v>0</v>
      </c>
      <c r="E129" s="122">
        <v>2.4957662542059021E-4</v>
      </c>
    </row>
    <row r="130" spans="1:5" ht="29.15" customHeight="1" x14ac:dyDescent="0.25">
      <c r="A130" s="104" t="s">
        <v>535</v>
      </c>
      <c r="B130" s="169"/>
      <c r="C130" s="121">
        <v>0</v>
      </c>
      <c r="D130" s="111">
        <v>0</v>
      </c>
      <c r="E130" s="122">
        <v>2.4957662542059021E-4</v>
      </c>
    </row>
    <row r="131" spans="1:5" ht="29.15" customHeight="1" x14ac:dyDescent="0.25">
      <c r="A131" s="104" t="s">
        <v>536</v>
      </c>
      <c r="B131" s="169"/>
      <c r="C131" s="121">
        <v>0</v>
      </c>
      <c r="D131" s="111">
        <v>0</v>
      </c>
      <c r="E131" s="122">
        <v>2.4957662542059021E-4</v>
      </c>
    </row>
    <row r="132" spans="1:5" ht="29.15" customHeight="1" x14ac:dyDescent="0.25">
      <c r="A132" s="104" t="s">
        <v>537</v>
      </c>
      <c r="B132" s="169"/>
      <c r="C132" s="121">
        <v>0</v>
      </c>
      <c r="D132" s="111">
        <v>0</v>
      </c>
      <c r="E132" s="122">
        <v>2.4957662542059021E-4</v>
      </c>
    </row>
    <row r="133" spans="1:5" ht="29.15" customHeight="1" x14ac:dyDescent="0.25">
      <c r="A133" s="104" t="s">
        <v>538</v>
      </c>
      <c r="B133" s="169"/>
      <c r="C133" s="121">
        <v>0</v>
      </c>
      <c r="D133" s="111">
        <v>0</v>
      </c>
      <c r="E133" s="122">
        <v>2.4957662542059021E-4</v>
      </c>
    </row>
    <row r="134" spans="1:5" ht="29.15" customHeight="1" x14ac:dyDescent="0.25">
      <c r="A134" s="104" t="s">
        <v>539</v>
      </c>
      <c r="B134" s="169"/>
      <c r="C134" s="121">
        <v>0</v>
      </c>
      <c r="D134" s="111">
        <v>0</v>
      </c>
      <c r="E134" s="122">
        <v>2.4957662542059021E-4</v>
      </c>
    </row>
    <row r="135" spans="1:5" ht="29.15" customHeight="1" x14ac:dyDescent="0.25">
      <c r="A135" s="104" t="s">
        <v>540</v>
      </c>
      <c r="B135" s="169"/>
      <c r="C135" s="121">
        <v>0</v>
      </c>
      <c r="D135" s="111">
        <v>0</v>
      </c>
      <c r="E135" s="122">
        <v>2.4957662542059021E-4</v>
      </c>
    </row>
    <row r="136" spans="1:5" ht="29.15" customHeight="1" x14ac:dyDescent="0.25">
      <c r="A136" s="104" t="s">
        <v>541</v>
      </c>
      <c r="B136" s="169"/>
      <c r="C136" s="121">
        <v>0</v>
      </c>
      <c r="D136" s="111">
        <v>0</v>
      </c>
      <c r="E136" s="122">
        <v>2.4957662542059021E-4</v>
      </c>
    </row>
    <row r="137" spans="1:5" ht="29.15" customHeight="1" x14ac:dyDescent="0.25">
      <c r="A137" s="104" t="s">
        <v>542</v>
      </c>
      <c r="B137" s="169"/>
      <c r="C137" s="121">
        <v>0</v>
      </c>
      <c r="D137" s="111">
        <v>0</v>
      </c>
      <c r="E137" s="122">
        <v>2.4957662542059021E-4</v>
      </c>
    </row>
    <row r="138" spans="1:5" ht="29.15" customHeight="1" x14ac:dyDescent="0.25">
      <c r="A138" s="104" t="s">
        <v>543</v>
      </c>
      <c r="B138" s="169"/>
      <c r="C138" s="121">
        <v>0</v>
      </c>
      <c r="D138" s="111">
        <v>0</v>
      </c>
      <c r="E138" s="122">
        <v>2.4957662542059021E-4</v>
      </c>
    </row>
    <row r="139" spans="1:5" ht="29.15" customHeight="1" x14ac:dyDescent="0.25">
      <c r="A139" s="104" t="s">
        <v>544</v>
      </c>
      <c r="B139" s="169"/>
      <c r="C139" s="121">
        <v>0</v>
      </c>
      <c r="D139" s="111">
        <v>0</v>
      </c>
      <c r="E139" s="122">
        <v>2.4957662542059021E-4</v>
      </c>
    </row>
    <row r="140" spans="1:5" ht="29.15" customHeight="1" x14ac:dyDescent="0.25">
      <c r="A140" s="104" t="s">
        <v>545</v>
      </c>
      <c r="B140" s="169"/>
      <c r="C140" s="121">
        <v>0</v>
      </c>
      <c r="D140" s="111">
        <v>0</v>
      </c>
      <c r="E140" s="122">
        <v>2.4957662542059021E-4</v>
      </c>
    </row>
    <row r="141" spans="1:5" ht="29.15" customHeight="1" x14ac:dyDescent="0.25">
      <c r="A141" s="104" t="s">
        <v>546</v>
      </c>
      <c r="B141" s="169"/>
      <c r="C141" s="121">
        <v>0</v>
      </c>
      <c r="D141" s="111">
        <v>0</v>
      </c>
      <c r="E141" s="122">
        <v>2.4957662542059021E-4</v>
      </c>
    </row>
    <row r="142" spans="1:5" ht="29.15" customHeight="1" x14ac:dyDescent="0.25">
      <c r="A142" s="104" t="s">
        <v>661</v>
      </c>
      <c r="B142" s="169"/>
      <c r="C142" s="121" t="s">
        <v>444</v>
      </c>
      <c r="D142" s="122">
        <v>0</v>
      </c>
      <c r="E142" s="122">
        <v>2.4957662542059021E-4</v>
      </c>
    </row>
    <row r="143" spans="1:5" ht="29.15" customHeight="1" x14ac:dyDescent="0.25">
      <c r="A143" s="104" t="s">
        <v>663</v>
      </c>
      <c r="B143" s="169"/>
      <c r="C143" s="121" t="s">
        <v>445</v>
      </c>
      <c r="D143" s="111">
        <v>0</v>
      </c>
      <c r="E143" s="122">
        <v>2.4957662542059021E-4</v>
      </c>
    </row>
    <row r="144" spans="1:5" ht="29.15" customHeight="1" x14ac:dyDescent="0.25">
      <c r="A144" s="104" t="s">
        <v>664</v>
      </c>
      <c r="B144" s="169"/>
      <c r="C144" s="121" t="s">
        <v>445</v>
      </c>
      <c r="D144" s="111">
        <v>0</v>
      </c>
      <c r="E144" s="122">
        <v>2.4957662542059021E-4</v>
      </c>
    </row>
    <row r="145" spans="1:5" ht="29.15" customHeight="1" x14ac:dyDescent="0.25">
      <c r="A145" s="104" t="s">
        <v>665</v>
      </c>
      <c r="B145" s="169"/>
      <c r="C145" s="121" t="s">
        <v>445</v>
      </c>
      <c r="D145" s="111">
        <v>0</v>
      </c>
      <c r="E145" s="122">
        <v>2.4957662542059021E-4</v>
      </c>
    </row>
    <row r="146" spans="1:5" ht="29.15" customHeight="1" x14ac:dyDescent="0.25">
      <c r="A146" s="104" t="s">
        <v>666</v>
      </c>
      <c r="B146" s="169"/>
      <c r="C146" s="121" t="s">
        <v>445</v>
      </c>
      <c r="D146" s="111">
        <v>0</v>
      </c>
      <c r="E146" s="122">
        <v>2.4957662542059021E-4</v>
      </c>
    </row>
    <row r="147" spans="1:5" ht="29.15" customHeight="1" x14ac:dyDescent="0.25">
      <c r="A147" s="104" t="s">
        <v>667</v>
      </c>
      <c r="B147" s="169"/>
      <c r="C147" s="121" t="s">
        <v>445</v>
      </c>
      <c r="D147" s="111">
        <v>0</v>
      </c>
      <c r="E147" s="122">
        <v>2.4957662542059021E-4</v>
      </c>
    </row>
    <row r="148" spans="1:5" ht="29.15" customHeight="1" x14ac:dyDescent="0.25">
      <c r="A148" s="104" t="s">
        <v>547</v>
      </c>
      <c r="B148" s="169"/>
      <c r="C148" s="121">
        <v>0</v>
      </c>
      <c r="D148" s="111">
        <v>0</v>
      </c>
      <c r="E148" s="122">
        <v>2.4957662542059021E-4</v>
      </c>
    </row>
    <row r="149" spans="1:5" ht="29.15" customHeight="1" x14ac:dyDescent="0.25">
      <c r="A149" s="104" t="s">
        <v>548</v>
      </c>
      <c r="B149" s="169"/>
      <c r="C149" s="121">
        <v>0</v>
      </c>
      <c r="D149" s="111">
        <v>0</v>
      </c>
      <c r="E149" s="122">
        <v>2.4957662542059021E-4</v>
      </c>
    </row>
    <row r="150" spans="1:5" ht="29.15" customHeight="1" x14ac:dyDescent="0.25">
      <c r="A150" s="104" t="s">
        <v>549</v>
      </c>
      <c r="B150" s="169"/>
      <c r="C150" s="121">
        <v>0</v>
      </c>
      <c r="D150" s="111">
        <v>0</v>
      </c>
      <c r="E150" s="122">
        <v>2.4957662542059021E-4</v>
      </c>
    </row>
    <row r="151" spans="1:5" ht="29.15" customHeight="1" x14ac:dyDescent="0.25">
      <c r="A151" s="104" t="s">
        <v>550</v>
      </c>
      <c r="B151" s="169"/>
      <c r="C151" s="121">
        <v>0</v>
      </c>
      <c r="D151" s="111">
        <v>0</v>
      </c>
      <c r="E151" s="122">
        <v>2.4957662542059021E-4</v>
      </c>
    </row>
    <row r="152" spans="1:5" ht="29.15" customHeight="1" x14ac:dyDescent="0.25">
      <c r="A152" s="104" t="s">
        <v>551</v>
      </c>
      <c r="B152" s="169"/>
      <c r="C152" s="121">
        <v>0</v>
      </c>
      <c r="D152" s="111">
        <v>0</v>
      </c>
      <c r="E152" s="122">
        <v>2.4957662542059021E-4</v>
      </c>
    </row>
    <row r="153" spans="1:5" ht="29.15" customHeight="1" x14ac:dyDescent="0.25">
      <c r="A153" s="104" t="s">
        <v>552</v>
      </c>
      <c r="B153" s="169"/>
      <c r="C153" s="121">
        <v>0</v>
      </c>
      <c r="D153" s="111">
        <v>0</v>
      </c>
      <c r="E153" s="122">
        <v>2.4957662542059021E-4</v>
      </c>
    </row>
    <row r="154" spans="1:5" ht="29.15" customHeight="1" x14ac:dyDescent="0.25">
      <c r="A154" s="104" t="s">
        <v>553</v>
      </c>
      <c r="B154" s="169"/>
      <c r="C154" s="121">
        <v>0</v>
      </c>
      <c r="D154" s="111">
        <v>0</v>
      </c>
      <c r="E154" s="122">
        <v>2.4957662542059021E-4</v>
      </c>
    </row>
    <row r="155" spans="1:5" ht="29.15" customHeight="1" x14ac:dyDescent="0.25">
      <c r="A155" s="104" t="s">
        <v>554</v>
      </c>
      <c r="B155" s="169"/>
      <c r="C155" s="121">
        <v>0</v>
      </c>
      <c r="D155" s="111">
        <v>0</v>
      </c>
      <c r="E155" s="122">
        <v>2.4957662542059021E-4</v>
      </c>
    </row>
    <row r="156" spans="1:5" ht="29.15" customHeight="1" x14ac:dyDescent="0.25">
      <c r="A156" s="104" t="s">
        <v>555</v>
      </c>
      <c r="B156" s="169"/>
      <c r="C156" s="121">
        <v>0</v>
      </c>
      <c r="D156" s="111">
        <v>0</v>
      </c>
      <c r="E156" s="122">
        <v>2.4957662542059021E-4</v>
      </c>
    </row>
    <row r="157" spans="1:5" ht="29.15" customHeight="1" x14ac:dyDescent="0.25">
      <c r="A157" s="104" t="s">
        <v>556</v>
      </c>
      <c r="B157" s="169"/>
      <c r="C157" s="121">
        <v>0</v>
      </c>
      <c r="D157" s="111">
        <v>0</v>
      </c>
      <c r="E157" s="122">
        <v>2.4957662542059021E-4</v>
      </c>
    </row>
    <row r="158" spans="1:5" ht="29.15" customHeight="1" x14ac:dyDescent="0.25">
      <c r="A158" s="104" t="s">
        <v>557</v>
      </c>
      <c r="B158" s="169"/>
      <c r="C158" s="121">
        <v>0</v>
      </c>
      <c r="D158" s="111">
        <v>0</v>
      </c>
      <c r="E158" s="122">
        <v>2.4957662542059021E-4</v>
      </c>
    </row>
    <row r="159" spans="1:5" ht="29.15" customHeight="1" x14ac:dyDescent="0.25">
      <c r="A159" s="104" t="s">
        <v>558</v>
      </c>
      <c r="B159" s="169"/>
      <c r="C159" s="121">
        <v>0</v>
      </c>
      <c r="D159" s="111">
        <v>0</v>
      </c>
      <c r="E159" s="122">
        <v>2.4957662542059021E-4</v>
      </c>
    </row>
    <row r="160" spans="1:5" ht="29.15" customHeight="1" x14ac:dyDescent="0.25">
      <c r="A160" s="104" t="s">
        <v>559</v>
      </c>
      <c r="B160" s="169"/>
      <c r="C160" s="121">
        <v>0</v>
      </c>
      <c r="D160" s="111">
        <v>0</v>
      </c>
      <c r="E160" s="122">
        <v>2.4957662542059021E-4</v>
      </c>
    </row>
    <row r="161" spans="1:5" ht="29.15" customHeight="1" x14ac:dyDescent="0.25">
      <c r="A161" s="104" t="s">
        <v>560</v>
      </c>
      <c r="B161" s="169"/>
      <c r="C161" s="121">
        <v>0</v>
      </c>
      <c r="D161" s="111">
        <v>0</v>
      </c>
      <c r="E161" s="122">
        <v>2.4957662542059021E-4</v>
      </c>
    </row>
    <row r="162" spans="1:5" ht="29.15" customHeight="1" x14ac:dyDescent="0.25">
      <c r="A162" s="104" t="s">
        <v>561</v>
      </c>
      <c r="B162" s="169"/>
      <c r="C162" s="121">
        <v>0</v>
      </c>
      <c r="D162" s="111">
        <v>0</v>
      </c>
      <c r="E162" s="122">
        <v>2.4957662542059021E-4</v>
      </c>
    </row>
    <row r="163" spans="1:5" ht="13.5" x14ac:dyDescent="0.25">
      <c r="A163" s="58" t="s">
        <v>670</v>
      </c>
    </row>
    <row r="164" spans="1:5" ht="13.5" x14ac:dyDescent="0.25">
      <c r="A164" s="58" t="s">
        <v>669</v>
      </c>
    </row>
    <row r="165" spans="1:5"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I16" sqref="I16"/>
    </sheetView>
  </sheetViews>
  <sheetFormatPr defaultColWidth="9.1796875" defaultRowHeight="27.75" customHeight="1" x14ac:dyDescent="0.25"/>
  <cols>
    <col min="1" max="1" width="29.81640625" style="58" customWidth="1"/>
    <col min="2" max="2" width="48.54296875" style="58" customWidth="1"/>
    <col min="3" max="4" width="23.54296875" style="65" customWidth="1"/>
    <col min="5" max="5" width="15.54296875" style="58" customWidth="1"/>
    <col min="6" max="16384" width="9.1796875" style="58"/>
  </cols>
  <sheetData>
    <row r="1" spans="1:7" ht="27.75" customHeight="1" x14ac:dyDescent="0.35">
      <c r="A1" s="69" t="s">
        <v>18</v>
      </c>
      <c r="B1" s="65"/>
      <c r="C1" s="58"/>
      <c r="E1" s="158"/>
      <c r="F1" s="61"/>
      <c r="G1" s="61"/>
    </row>
    <row r="2" spans="1:7" s="159" customFormat="1" ht="22.5" customHeight="1" x14ac:dyDescent="0.25">
      <c r="A2" s="204" t="str">
        <f>Overview!B4&amp; " - Effective from "&amp;Overview!D4&amp;" - "&amp;Overview!E4&amp;" Nodal/Zonal charges"</f>
        <v>ESP Electricity Limited - GSP _M - Effective from 1 April 2027 - Final Nodal/Zonal charges</v>
      </c>
      <c r="B2" s="205"/>
      <c r="C2" s="205"/>
      <c r="D2" s="206"/>
    </row>
    <row r="3" spans="1:7" ht="60.75" customHeight="1" x14ac:dyDescent="0.25">
      <c r="A3" s="160" t="s">
        <v>269</v>
      </c>
      <c r="B3" s="160" t="s">
        <v>1</v>
      </c>
      <c r="C3" s="160" t="s">
        <v>257</v>
      </c>
      <c r="D3" s="160" t="s">
        <v>258</v>
      </c>
    </row>
    <row r="4" spans="1:7" ht="21.75" customHeight="1" x14ac:dyDescent="0.25">
      <c r="A4" s="238" t="s">
        <v>692</v>
      </c>
      <c r="B4" s="239"/>
      <c r="C4" s="239"/>
      <c r="D4" s="240"/>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80" zoomScaleNormal="80" zoomScaleSheetLayoutView="100" workbookViewId="0">
      <selection activeCell="J31" sqref="J31"/>
    </sheetView>
  </sheetViews>
  <sheetFormatPr defaultColWidth="11.54296875" defaultRowHeight="12.5" x14ac:dyDescent="0.25"/>
  <cols>
    <col min="1" max="1" width="13.81640625" style="4" customWidth="1"/>
    <col min="2" max="2" width="37.453125" style="4" bestFit="1" customWidth="1"/>
    <col min="3" max="3" width="19" style="5" customWidth="1"/>
    <col min="4" max="4" width="5.453125" style="4" bestFit="1" customWidth="1"/>
    <col min="5" max="5" width="4.5429687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80" zoomScaleNormal="80" workbookViewId="0"/>
  </sheetViews>
  <sheetFormatPr defaultColWidth="27.54296875" defaultRowHeight="13.5" x14ac:dyDescent="0.35"/>
  <cols>
    <col min="1" max="1" width="41.453125" style="129" customWidth="1"/>
    <col min="2" max="6" width="17.54296875" style="129" customWidth="1"/>
    <col min="7" max="16384" width="27.54296875" style="129"/>
  </cols>
  <sheetData>
    <row r="1" spans="1:6" x14ac:dyDescent="0.35">
      <c r="A1" s="151" t="s">
        <v>18</v>
      </c>
      <c r="B1" s="151"/>
    </row>
    <row r="2" spans="1:6" ht="36.75" customHeight="1" x14ac:dyDescent="0.35">
      <c r="A2" s="204" t="str">
        <f>Overview!B4&amp; " - Effective from "&amp;Overview!C4&amp;" - "&amp;Overview!E4&amp;" Residual Charging Bands"</f>
        <v>ESP Electricity Limited - GSP _M - Effective from 2027/28 - Final Residual Charging Bands</v>
      </c>
      <c r="B2" s="205"/>
      <c r="C2" s="205"/>
      <c r="D2" s="205"/>
      <c r="E2" s="205"/>
      <c r="F2" s="206"/>
    </row>
    <row r="4" spans="1:6" ht="40.5" x14ac:dyDescent="0.35">
      <c r="A4" s="152" t="s">
        <v>562</v>
      </c>
      <c r="B4" s="152" t="s">
        <v>563</v>
      </c>
      <c r="C4" s="152" t="s">
        <v>564</v>
      </c>
      <c r="D4" s="152" t="s">
        <v>565</v>
      </c>
      <c r="E4" s="152" t="s">
        <v>566</v>
      </c>
      <c r="F4" s="139" t="s">
        <v>567</v>
      </c>
    </row>
    <row r="5" spans="1:6" ht="27" customHeight="1" x14ac:dyDescent="0.35">
      <c r="A5" s="153" t="s">
        <v>370</v>
      </c>
      <c r="B5" s="154" t="s">
        <v>568</v>
      </c>
      <c r="C5" s="154" t="s">
        <v>569</v>
      </c>
      <c r="D5" s="155" t="s">
        <v>569</v>
      </c>
      <c r="E5" s="155" t="s">
        <v>569</v>
      </c>
      <c r="F5" s="156">
        <v>25.870675551058905</v>
      </c>
    </row>
    <row r="6" spans="1:6" ht="27" customHeight="1" x14ac:dyDescent="0.35">
      <c r="A6" s="241" t="s">
        <v>570</v>
      </c>
      <c r="B6" s="154">
        <v>1</v>
      </c>
      <c r="C6" s="154" t="s">
        <v>571</v>
      </c>
      <c r="D6" s="157">
        <v>0</v>
      </c>
      <c r="E6" s="157">
        <v>3986</v>
      </c>
      <c r="F6" s="156">
        <v>30.825008309282115</v>
      </c>
    </row>
    <row r="7" spans="1:6" ht="27" customHeight="1" x14ac:dyDescent="0.35">
      <c r="A7" s="242"/>
      <c r="B7" s="154">
        <v>2</v>
      </c>
      <c r="C7" s="154" t="s">
        <v>571</v>
      </c>
      <c r="D7" s="157">
        <v>3986</v>
      </c>
      <c r="E7" s="157">
        <v>13677</v>
      </c>
      <c r="F7" s="156">
        <v>70.684329940414287</v>
      </c>
    </row>
    <row r="8" spans="1:6" ht="27" customHeight="1" x14ac:dyDescent="0.35">
      <c r="A8" s="242"/>
      <c r="B8" s="154">
        <v>3</v>
      </c>
      <c r="C8" s="154" t="s">
        <v>571</v>
      </c>
      <c r="D8" s="157">
        <v>13677</v>
      </c>
      <c r="E8" s="157">
        <v>27543</v>
      </c>
      <c r="F8" s="156">
        <v>146.69811721722348</v>
      </c>
    </row>
    <row r="9" spans="1:6" ht="27" customHeight="1" x14ac:dyDescent="0.35">
      <c r="A9" s="243"/>
      <c r="B9" s="154">
        <v>4</v>
      </c>
      <c r="C9" s="154" t="s">
        <v>571</v>
      </c>
      <c r="D9" s="157">
        <v>27543</v>
      </c>
      <c r="E9" s="157" t="s">
        <v>680</v>
      </c>
      <c r="F9" s="156">
        <v>404.30012601001437</v>
      </c>
    </row>
    <row r="10" spans="1:6" ht="27" customHeight="1" x14ac:dyDescent="0.35">
      <c r="A10" s="241" t="s">
        <v>572</v>
      </c>
      <c r="B10" s="154">
        <v>1</v>
      </c>
      <c r="C10" s="154" t="s">
        <v>573</v>
      </c>
      <c r="D10" s="157">
        <v>0</v>
      </c>
      <c r="E10" s="157">
        <v>90</v>
      </c>
      <c r="F10" s="156">
        <v>695.60523225318957</v>
      </c>
    </row>
    <row r="11" spans="1:6" ht="27" customHeight="1" x14ac:dyDescent="0.35">
      <c r="A11" s="242"/>
      <c r="B11" s="154">
        <v>2</v>
      </c>
      <c r="C11" s="154" t="s">
        <v>573</v>
      </c>
      <c r="D11" s="157">
        <v>90</v>
      </c>
      <c r="E11" s="157">
        <v>150</v>
      </c>
      <c r="F11" s="156">
        <v>1374.0093881214209</v>
      </c>
    </row>
    <row r="12" spans="1:6" ht="27" customHeight="1" x14ac:dyDescent="0.35">
      <c r="A12" s="242"/>
      <c r="B12" s="154">
        <v>3</v>
      </c>
      <c r="C12" s="154" t="s">
        <v>573</v>
      </c>
      <c r="D12" s="157">
        <v>150</v>
      </c>
      <c r="E12" s="157">
        <v>250</v>
      </c>
      <c r="F12" s="156">
        <v>2103.5522760038652</v>
      </c>
    </row>
    <row r="13" spans="1:6" ht="27" customHeight="1" x14ac:dyDescent="0.35">
      <c r="A13" s="243"/>
      <c r="B13" s="154">
        <v>4</v>
      </c>
      <c r="C13" s="154" t="s">
        <v>573</v>
      </c>
      <c r="D13" s="157">
        <v>250</v>
      </c>
      <c r="E13" s="157" t="s">
        <v>680</v>
      </c>
      <c r="F13" s="156">
        <v>4648.262079631003</v>
      </c>
    </row>
    <row r="14" spans="1:6" ht="27" customHeight="1" x14ac:dyDescent="0.35">
      <c r="A14" s="241" t="s">
        <v>574</v>
      </c>
      <c r="B14" s="154">
        <v>1</v>
      </c>
      <c r="C14" s="154" t="s">
        <v>573</v>
      </c>
      <c r="D14" s="157">
        <v>0</v>
      </c>
      <c r="E14" s="157">
        <v>500</v>
      </c>
      <c r="F14" s="156">
        <v>4679.8484070926579</v>
      </c>
    </row>
    <row r="15" spans="1:6" ht="27" customHeight="1" x14ac:dyDescent="0.35">
      <c r="A15" s="242"/>
      <c r="B15" s="154">
        <v>2</v>
      </c>
      <c r="C15" s="154" t="s">
        <v>573</v>
      </c>
      <c r="D15" s="157">
        <v>500</v>
      </c>
      <c r="E15" s="157">
        <v>1100</v>
      </c>
      <c r="F15" s="156">
        <v>13759.540683697558</v>
      </c>
    </row>
    <row r="16" spans="1:6" ht="27" customHeight="1" x14ac:dyDescent="0.35">
      <c r="A16" s="242"/>
      <c r="B16" s="154">
        <v>3</v>
      </c>
      <c r="C16" s="154" t="s">
        <v>573</v>
      </c>
      <c r="D16" s="157">
        <v>1100</v>
      </c>
      <c r="E16" s="157">
        <v>2000</v>
      </c>
      <c r="F16" s="156">
        <v>26991.286342008272</v>
      </c>
    </row>
    <row r="17" spans="1:6" ht="27" customHeight="1" x14ac:dyDescent="0.35">
      <c r="A17" s="243"/>
      <c r="B17" s="154">
        <v>4</v>
      </c>
      <c r="C17" s="154" t="s">
        <v>573</v>
      </c>
      <c r="D17" s="157">
        <v>2000</v>
      </c>
      <c r="E17" s="157" t="s">
        <v>680</v>
      </c>
      <c r="F17" s="156">
        <v>68814.522806299006</v>
      </c>
    </row>
    <row r="18" spans="1:6" ht="27" customHeight="1" x14ac:dyDescent="0.35">
      <c r="A18" s="244" t="s">
        <v>575</v>
      </c>
      <c r="B18" s="154">
        <v>1</v>
      </c>
      <c r="C18" s="154" t="s">
        <v>573</v>
      </c>
      <c r="D18" s="157">
        <v>0</v>
      </c>
      <c r="E18" s="157">
        <v>3500</v>
      </c>
      <c r="F18" s="156">
        <v>10482.610447034333</v>
      </c>
    </row>
    <row r="19" spans="1:6" ht="27" customHeight="1" x14ac:dyDescent="0.35">
      <c r="A19" s="245"/>
      <c r="B19" s="154">
        <v>2</v>
      </c>
      <c r="C19" s="154" t="s">
        <v>573</v>
      </c>
      <c r="D19" s="157">
        <v>3500</v>
      </c>
      <c r="E19" s="157">
        <v>11000</v>
      </c>
      <c r="F19" s="156">
        <v>56843.488704973483</v>
      </c>
    </row>
    <row r="20" spans="1:6" ht="27" customHeight="1" x14ac:dyDescent="0.35">
      <c r="A20" s="245"/>
      <c r="B20" s="154">
        <v>3</v>
      </c>
      <c r="C20" s="154" t="s">
        <v>573</v>
      </c>
      <c r="D20" s="157">
        <v>11000</v>
      </c>
      <c r="E20" s="157">
        <v>20000</v>
      </c>
      <c r="F20" s="156">
        <v>151521.1900142149</v>
      </c>
    </row>
    <row r="21" spans="1:6" ht="27" customHeight="1" x14ac:dyDescent="0.35">
      <c r="A21" s="246"/>
      <c r="B21" s="154">
        <v>4</v>
      </c>
      <c r="C21" s="154" t="s">
        <v>573</v>
      </c>
      <c r="D21" s="157">
        <v>20000</v>
      </c>
      <c r="E21" s="157" t="s">
        <v>680</v>
      </c>
      <c r="F21" s="156">
        <v>396742.46280000004</v>
      </c>
    </row>
    <row r="22" spans="1:6" ht="22" customHeight="1" x14ac:dyDescent="0.35">
      <c r="A22" s="129" t="s">
        <v>576</v>
      </c>
    </row>
  </sheetData>
  <mergeCells count="5">
    <mergeCell ref="A2:F2"/>
    <mergeCell ref="A6:A9"/>
    <mergeCell ref="A10:A13"/>
    <mergeCell ref="A14:A17"/>
    <mergeCell ref="A18:A21"/>
  </mergeCells>
  <phoneticPr fontId="5"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zoomScale="80" zoomScaleNormal="80" workbookViewId="0">
      <selection activeCell="F24" sqref="F24"/>
    </sheetView>
  </sheetViews>
  <sheetFormatPr defaultRowHeight="12.5" x14ac:dyDescent="0.25"/>
  <cols>
    <col min="1" max="1" width="52.54296875" customWidth="1"/>
    <col min="2" max="2" width="52" customWidth="1"/>
    <col min="3" max="3" width="26.81640625" bestFit="1" customWidth="1"/>
  </cols>
  <sheetData>
    <row r="1" spans="1:6" ht="13.5" x14ac:dyDescent="0.35">
      <c r="A1" s="165" t="s">
        <v>18</v>
      </c>
      <c r="B1" s="151"/>
      <c r="C1" s="129"/>
      <c r="D1" s="129"/>
      <c r="E1" s="129"/>
      <c r="F1" s="129"/>
    </row>
    <row r="2" spans="1:6" ht="42.75" customHeight="1" x14ac:dyDescent="0.25">
      <c r="A2" s="192" t="str">
        <f>Overview!B4&amp; " - Effective from "&amp;Overview!C4&amp;" -"&amp;" TNUoS Mapping"</f>
        <v>ESP Electricity Limited - GSP _M - Effective from 2027/28 - TNUoS Mapping</v>
      </c>
      <c r="B2" s="192"/>
    </row>
    <row r="4" spans="1:6" ht="22" customHeight="1" x14ac:dyDescent="0.25">
      <c r="A4" s="152" t="s">
        <v>588</v>
      </c>
      <c r="B4" s="152" t="s">
        <v>589</v>
      </c>
    </row>
    <row r="5" spans="1:6" ht="22" customHeight="1" x14ac:dyDescent="0.25">
      <c r="A5" s="161" t="s">
        <v>590</v>
      </c>
      <c r="B5" s="162" t="s">
        <v>591</v>
      </c>
    </row>
    <row r="6" spans="1:6" ht="22" customHeight="1" x14ac:dyDescent="0.25">
      <c r="A6" s="163" t="s">
        <v>442</v>
      </c>
      <c r="B6" s="164" t="s">
        <v>592</v>
      </c>
    </row>
    <row r="7" spans="1:6" ht="22" customHeight="1" x14ac:dyDescent="0.25">
      <c r="A7" s="163" t="s">
        <v>593</v>
      </c>
      <c r="B7" s="164" t="str">
        <f>$B$6</f>
        <v>n/a (Non-Final Demand Site)</v>
      </c>
    </row>
    <row r="8" spans="1:6" ht="22" customHeight="1" x14ac:dyDescent="0.25">
      <c r="A8" s="161" t="s">
        <v>594</v>
      </c>
      <c r="B8" s="162" t="s">
        <v>595</v>
      </c>
    </row>
    <row r="9" spans="1:6" ht="22" customHeight="1" x14ac:dyDescent="0.25">
      <c r="A9" s="161" t="s">
        <v>596</v>
      </c>
      <c r="B9" s="162" t="s">
        <v>597</v>
      </c>
    </row>
    <row r="10" spans="1:6" ht="22" customHeight="1" x14ac:dyDescent="0.25">
      <c r="A10" s="161" t="s">
        <v>598</v>
      </c>
      <c r="B10" s="162" t="s">
        <v>599</v>
      </c>
    </row>
    <row r="11" spans="1:6" ht="22" customHeight="1" x14ac:dyDescent="0.25">
      <c r="A11" s="161" t="s">
        <v>600</v>
      </c>
      <c r="B11" s="162" t="s">
        <v>601</v>
      </c>
    </row>
    <row r="12" spans="1:6" ht="22" customHeight="1" x14ac:dyDescent="0.25">
      <c r="A12" s="163" t="s">
        <v>371</v>
      </c>
      <c r="B12" s="164" t="str">
        <f t="shared" ref="B12:B13" si="0">$B$6</f>
        <v>n/a (Non-Final Demand Site)</v>
      </c>
    </row>
    <row r="13" spans="1:6" ht="22" customHeight="1" x14ac:dyDescent="0.25">
      <c r="A13" s="163" t="s">
        <v>451</v>
      </c>
      <c r="B13" s="164" t="str">
        <f t="shared" si="0"/>
        <v>n/a (Non-Final Demand Site)</v>
      </c>
    </row>
    <row r="14" spans="1:6" ht="22" customHeight="1" x14ac:dyDescent="0.25">
      <c r="A14" s="161" t="s">
        <v>452</v>
      </c>
      <c r="B14" s="162" t="s">
        <v>602</v>
      </c>
    </row>
    <row r="15" spans="1:6" ht="22" customHeight="1" x14ac:dyDescent="0.25">
      <c r="A15" s="161" t="s">
        <v>453</v>
      </c>
      <c r="B15" s="162" t="s">
        <v>603</v>
      </c>
    </row>
    <row r="16" spans="1:6" ht="22" customHeight="1" x14ac:dyDescent="0.25">
      <c r="A16" s="161" t="s">
        <v>454</v>
      </c>
      <c r="B16" s="162" t="s">
        <v>604</v>
      </c>
    </row>
    <row r="17" spans="1:2" ht="22" customHeight="1" x14ac:dyDescent="0.25">
      <c r="A17" s="161" t="s">
        <v>455</v>
      </c>
      <c r="B17" s="162" t="s">
        <v>605</v>
      </c>
    </row>
    <row r="18" spans="1:2" ht="22" customHeight="1" x14ac:dyDescent="0.25">
      <c r="A18" s="163" t="s">
        <v>456</v>
      </c>
      <c r="B18" s="164" t="str">
        <f>$B$6</f>
        <v>n/a (Non-Final Demand Site)</v>
      </c>
    </row>
    <row r="19" spans="1:2" ht="22" customHeight="1" x14ac:dyDescent="0.25">
      <c r="A19" s="161" t="s">
        <v>457</v>
      </c>
      <c r="B19" s="162" t="s">
        <v>602</v>
      </c>
    </row>
    <row r="20" spans="1:2" ht="22" customHeight="1" x14ac:dyDescent="0.25">
      <c r="A20" s="161" t="s">
        <v>458</v>
      </c>
      <c r="B20" s="162" t="s">
        <v>603</v>
      </c>
    </row>
    <row r="21" spans="1:2" ht="22" customHeight="1" x14ac:dyDescent="0.25">
      <c r="A21" s="161" t="s">
        <v>459</v>
      </c>
      <c r="B21" s="162" t="s">
        <v>604</v>
      </c>
    </row>
    <row r="22" spans="1:2" ht="22" customHeight="1" x14ac:dyDescent="0.25">
      <c r="A22" s="161" t="s">
        <v>460</v>
      </c>
      <c r="B22" s="162" t="s">
        <v>605</v>
      </c>
    </row>
    <row r="23" spans="1:2" ht="22" customHeight="1" x14ac:dyDescent="0.25">
      <c r="A23" s="163" t="s">
        <v>461</v>
      </c>
      <c r="B23" s="164" t="str">
        <f>$B$6</f>
        <v>n/a (Non-Final Demand Site)</v>
      </c>
    </row>
    <row r="24" spans="1:2" ht="22" customHeight="1" x14ac:dyDescent="0.25">
      <c r="A24" s="161" t="s">
        <v>462</v>
      </c>
      <c r="B24" s="162" t="s">
        <v>606</v>
      </c>
    </row>
    <row r="25" spans="1:2" ht="22" customHeight="1" x14ac:dyDescent="0.25">
      <c r="A25" s="161" t="s">
        <v>463</v>
      </c>
      <c r="B25" s="162" t="s">
        <v>607</v>
      </c>
    </row>
    <row r="26" spans="1:2" ht="22" customHeight="1" x14ac:dyDescent="0.25">
      <c r="A26" s="161" t="s">
        <v>464</v>
      </c>
      <c r="B26" s="162" t="s">
        <v>608</v>
      </c>
    </row>
    <row r="27" spans="1:2" ht="22" customHeight="1" x14ac:dyDescent="0.25">
      <c r="A27" s="161" t="s">
        <v>465</v>
      </c>
      <c r="B27" s="162" t="s">
        <v>609</v>
      </c>
    </row>
    <row r="28" spans="1:2" ht="22" customHeight="1" x14ac:dyDescent="0.25">
      <c r="A28" s="163" t="s">
        <v>372</v>
      </c>
      <c r="B28" s="164" t="s">
        <v>610</v>
      </c>
    </row>
    <row r="29" spans="1:2" ht="22" customHeight="1" x14ac:dyDescent="0.25">
      <c r="A29" s="163" t="s">
        <v>373</v>
      </c>
      <c r="B29" s="164" t="str">
        <f t="shared" ref="B29:B37" si="1">$B$6</f>
        <v>n/a (Non-Final Demand Site)</v>
      </c>
    </row>
    <row r="30" spans="1:2" ht="22" customHeight="1" x14ac:dyDescent="0.25">
      <c r="A30" s="163" t="s">
        <v>374</v>
      </c>
      <c r="B30" s="164" t="str">
        <f t="shared" si="1"/>
        <v>n/a (Non-Final Demand Site)</v>
      </c>
    </row>
    <row r="31" spans="1:2" ht="22" customHeight="1" x14ac:dyDescent="0.25">
      <c r="A31" s="163" t="s">
        <v>375</v>
      </c>
      <c r="B31" s="164" t="str">
        <f t="shared" si="1"/>
        <v>n/a (Non-Final Demand Site)</v>
      </c>
    </row>
    <row r="32" spans="1:2" ht="22" customHeight="1" x14ac:dyDescent="0.25">
      <c r="A32" s="163" t="s">
        <v>376</v>
      </c>
      <c r="B32" s="164" t="str">
        <f t="shared" si="1"/>
        <v>n/a (Non-Final Demand Site)</v>
      </c>
    </row>
    <row r="33" spans="1:2" ht="22" customHeight="1" x14ac:dyDescent="0.25">
      <c r="A33" s="163" t="s">
        <v>377</v>
      </c>
      <c r="B33" s="164" t="str">
        <f t="shared" si="1"/>
        <v>n/a (Non-Final Demand Site)</v>
      </c>
    </row>
    <row r="34" spans="1:2" ht="22" customHeight="1" x14ac:dyDescent="0.25">
      <c r="A34" s="163" t="s">
        <v>378</v>
      </c>
      <c r="B34" s="164" t="str">
        <f t="shared" si="1"/>
        <v>n/a (Non-Final Demand Site)</v>
      </c>
    </row>
    <row r="35" spans="1:2" ht="22" customHeight="1" x14ac:dyDescent="0.25">
      <c r="A35" s="163" t="s">
        <v>379</v>
      </c>
      <c r="B35" s="164" t="str">
        <f t="shared" si="1"/>
        <v>n/a (Non-Final Demand Site)</v>
      </c>
    </row>
    <row r="36" spans="1:2" ht="22" customHeight="1" x14ac:dyDescent="0.25">
      <c r="A36" s="163" t="s">
        <v>380</v>
      </c>
      <c r="B36" s="164" t="str">
        <f t="shared" si="1"/>
        <v>n/a (Non-Final Demand Site)</v>
      </c>
    </row>
    <row r="37" spans="1:2" ht="22" customHeight="1" x14ac:dyDescent="0.25">
      <c r="A37" s="163" t="s">
        <v>611</v>
      </c>
      <c r="B37" s="164" t="str">
        <f t="shared" si="1"/>
        <v>n/a (Non-Final Demand Site)</v>
      </c>
    </row>
    <row r="38" spans="1:2" ht="22" customHeight="1" x14ac:dyDescent="0.25">
      <c r="A38" s="161" t="s">
        <v>612</v>
      </c>
      <c r="B38" s="162" t="s">
        <v>613</v>
      </c>
    </row>
    <row r="39" spans="1:2" ht="22" customHeight="1" x14ac:dyDescent="0.25">
      <c r="A39" s="161" t="s">
        <v>614</v>
      </c>
      <c r="B39" s="162" t="s">
        <v>615</v>
      </c>
    </row>
    <row r="40" spans="1:2" ht="22" customHeight="1" x14ac:dyDescent="0.25">
      <c r="A40" s="161" t="s">
        <v>616</v>
      </c>
      <c r="B40" s="162" t="s">
        <v>617</v>
      </c>
    </row>
    <row r="41" spans="1:2" ht="22" customHeight="1" x14ac:dyDescent="0.25">
      <c r="A41" s="161" t="s">
        <v>618</v>
      </c>
      <c r="B41" s="162" t="s">
        <v>619</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80" zoomScaleNormal="80" workbookViewId="0"/>
  </sheetViews>
  <sheetFormatPr defaultColWidth="9.1796875" defaultRowHeight="12.5" x14ac:dyDescent="0.25"/>
  <cols>
    <col min="1" max="1" width="2.453125" customWidth="1"/>
    <col min="2" max="2" width="33.54296875" customWidth="1"/>
    <col min="3" max="4" width="14.1796875" customWidth="1"/>
    <col min="5" max="9" width="12.1796875" customWidth="1"/>
    <col min="10" max="10" width="5.54296875" customWidth="1"/>
    <col min="11" max="11" width="5.453125" customWidth="1"/>
    <col min="12" max="12" width="35.453125" customWidth="1"/>
    <col min="13" max="20" width="11.5429687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51" t="str">
        <f>Overview!B4&amp; " - Effective from "&amp;Overview!D4&amp;" - "&amp;Overview!E4</f>
        <v>ESP Electricity Limited - GSP _M - Effective from 1 April 2027 - Final</v>
      </c>
      <c r="C2" s="252"/>
      <c r="D2" s="252"/>
      <c r="E2" s="252"/>
      <c r="F2" s="252"/>
      <c r="G2" s="252"/>
      <c r="H2" s="252"/>
      <c r="I2" s="252"/>
      <c r="J2" s="252"/>
      <c r="K2" s="252"/>
      <c r="L2" s="252"/>
      <c r="M2" s="252"/>
      <c r="N2" s="252"/>
      <c r="O2" s="252"/>
      <c r="P2" s="252"/>
      <c r="Q2" s="252"/>
      <c r="R2" s="252"/>
      <c r="S2" s="252"/>
      <c r="T2" s="253"/>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4" t="s">
        <v>394</v>
      </c>
      <c r="C4" s="255"/>
      <c r="D4" s="255"/>
      <c r="E4" s="255"/>
      <c r="F4" s="255"/>
      <c r="G4" s="255"/>
      <c r="H4" s="255"/>
      <c r="I4" s="256"/>
      <c r="L4" s="254" t="s">
        <v>395</v>
      </c>
      <c r="M4" s="255"/>
      <c r="N4" s="255"/>
      <c r="O4" s="255"/>
      <c r="P4" s="255"/>
      <c r="Q4" s="255"/>
      <c r="R4" s="255"/>
      <c r="S4" s="255"/>
      <c r="T4" s="256"/>
    </row>
    <row r="5" spans="1:154" ht="18" customHeight="1" x14ac:dyDescent="0.25">
      <c r="B5" s="247" t="s">
        <v>326</v>
      </c>
      <c r="C5" s="247"/>
      <c r="D5" s="247"/>
      <c r="E5" s="247"/>
      <c r="F5" s="247"/>
      <c r="G5" s="247"/>
      <c r="H5" s="247"/>
      <c r="I5" s="247"/>
      <c r="L5" s="247" t="s">
        <v>328</v>
      </c>
      <c r="M5" s="247"/>
      <c r="N5" s="247"/>
      <c r="O5" s="247"/>
      <c r="P5" s="247"/>
      <c r="Q5" s="247"/>
      <c r="R5" s="247"/>
      <c r="S5" s="247"/>
      <c r="T5" s="247"/>
    </row>
    <row r="6" spans="1:154" s="26" customFormat="1" ht="27.75" customHeight="1" x14ac:dyDescent="0.25">
      <c r="B6" s="257" t="s">
        <v>332</v>
      </c>
      <c r="C6" s="257"/>
      <c r="D6" s="257"/>
      <c r="E6" s="257"/>
      <c r="F6" s="257"/>
      <c r="G6" s="257"/>
      <c r="H6" s="257"/>
      <c r="I6" s="257"/>
      <c r="L6" s="257" t="s">
        <v>333</v>
      </c>
      <c r="M6" s="257"/>
      <c r="N6" s="257"/>
      <c r="O6" s="257"/>
      <c r="P6" s="257"/>
      <c r="Q6" s="257"/>
      <c r="R6" s="257"/>
      <c r="S6" s="257"/>
      <c r="T6" s="257"/>
      <c r="AB6"/>
      <c r="AC6"/>
      <c r="AD6"/>
      <c r="AE6"/>
      <c r="AF6"/>
      <c r="AG6"/>
      <c r="AH6"/>
      <c r="AI6"/>
    </row>
    <row r="7" spans="1:154" ht="18" customHeight="1" x14ac:dyDescent="0.25">
      <c r="B7" s="247" t="s">
        <v>327</v>
      </c>
      <c r="C7" s="247"/>
      <c r="D7" s="247"/>
      <c r="E7" s="247"/>
      <c r="F7" s="247"/>
      <c r="G7" s="247"/>
      <c r="H7" s="247"/>
      <c r="I7" s="247"/>
      <c r="L7" s="247" t="s">
        <v>329</v>
      </c>
      <c r="M7" s="247"/>
      <c r="N7" s="247"/>
      <c r="O7" s="247"/>
      <c r="P7" s="247"/>
      <c r="Q7" s="247"/>
      <c r="R7" s="247"/>
      <c r="S7" s="247"/>
      <c r="T7" s="247"/>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48" t="s">
        <v>324</v>
      </c>
      <c r="C24" s="249"/>
      <c r="D24" s="250"/>
      <c r="L24" s="248" t="s">
        <v>325</v>
      </c>
      <c r="M24" s="249"/>
      <c r="N24" s="25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topLeftCell="A6" zoomScale="80" zoomScaleNormal="80" zoomScaleSheetLayoutView="100" workbookViewId="0">
      <selection activeCell="K12" sqref="K12"/>
    </sheetView>
  </sheetViews>
  <sheetFormatPr defaultColWidth="9.1796875" defaultRowHeight="27.75" customHeight="1" x14ac:dyDescent="0.35"/>
  <cols>
    <col min="1" max="1" width="49" style="58" bestFit="1" customWidth="1"/>
    <col min="2" max="2" width="17.54296875" style="65" customWidth="1"/>
    <col min="3" max="3" width="9.1796875" style="58" customWidth="1"/>
    <col min="4" max="4" width="17.54296875" style="58" customWidth="1"/>
    <col min="5" max="7" width="17.54296875" style="65" customWidth="1"/>
    <col min="8" max="9" width="17.54296875" style="66" customWidth="1"/>
    <col min="10" max="10" width="17.54296875" style="67" customWidth="1"/>
    <col min="11" max="11" width="17.54296875" style="68" customWidth="1"/>
    <col min="12" max="12" width="1.453125" style="61" customWidth="1"/>
    <col min="13" max="16384" width="9.1796875" style="58"/>
  </cols>
  <sheetData>
    <row r="1" spans="1:12" ht="27.75" customHeight="1" x14ac:dyDescent="0.25">
      <c r="A1" s="59" t="s">
        <v>18</v>
      </c>
      <c r="B1" s="188"/>
      <c r="C1" s="189"/>
      <c r="D1" s="189"/>
      <c r="E1" s="187"/>
      <c r="F1" s="187"/>
      <c r="G1" s="187"/>
      <c r="H1" s="187"/>
      <c r="I1" s="187"/>
      <c r="J1" s="187"/>
      <c r="K1" s="187"/>
      <c r="L1" s="166"/>
    </row>
    <row r="2" spans="1:12" ht="27" customHeight="1" x14ac:dyDescent="0.35">
      <c r="A2" s="192" t="str">
        <f>Overview!B4&amp; " - Effective from "&amp;Overview!D4&amp;" - "&amp;Overview!E4&amp;" LV and HV charges"</f>
        <v>ESP Electricity Limited - GSP _M - Effective from 1 April 2027 - Final LV and HV charges</v>
      </c>
      <c r="B2" s="192"/>
      <c r="C2" s="192"/>
      <c r="D2" s="192"/>
      <c r="E2" s="192"/>
      <c r="F2" s="192"/>
      <c r="G2" s="192"/>
      <c r="H2" s="192"/>
      <c r="I2" s="192"/>
      <c r="J2" s="192"/>
      <c r="K2" s="192"/>
    </row>
    <row r="3" spans="1:12" s="64" customFormat="1" ht="15" customHeight="1" x14ac:dyDescent="0.35">
      <c r="A3" s="62"/>
      <c r="B3" s="62"/>
      <c r="C3" s="62"/>
      <c r="D3" s="62"/>
      <c r="E3" s="62"/>
      <c r="F3" s="62"/>
      <c r="G3" s="62"/>
      <c r="H3" s="62"/>
      <c r="I3" s="62"/>
      <c r="J3" s="62"/>
      <c r="K3" s="62"/>
      <c r="L3" s="63"/>
    </row>
    <row r="4" spans="1:12" ht="27" customHeight="1" x14ac:dyDescent="0.35">
      <c r="A4" s="192" t="s">
        <v>381</v>
      </c>
      <c r="B4" s="192"/>
      <c r="C4" s="192"/>
      <c r="D4" s="192"/>
      <c r="E4" s="192"/>
      <c r="F4" s="62"/>
      <c r="G4" s="192" t="s">
        <v>382</v>
      </c>
      <c r="H4" s="192"/>
      <c r="I4" s="192"/>
      <c r="J4" s="192"/>
      <c r="K4" s="192"/>
    </row>
    <row r="5" spans="1:12" ht="28.5" customHeight="1" x14ac:dyDescent="0.25">
      <c r="A5" s="120" t="s">
        <v>12</v>
      </c>
      <c r="B5" s="90" t="s">
        <v>275</v>
      </c>
      <c r="C5" s="193" t="s">
        <v>276</v>
      </c>
      <c r="D5" s="193"/>
      <c r="E5" s="92" t="s">
        <v>277</v>
      </c>
      <c r="F5" s="62"/>
      <c r="G5" s="195"/>
      <c r="H5" s="195"/>
      <c r="I5" s="93" t="s">
        <v>281</v>
      </c>
      <c r="J5" s="94" t="s">
        <v>282</v>
      </c>
      <c r="K5" s="92" t="s">
        <v>277</v>
      </c>
      <c r="L5" s="62"/>
    </row>
    <row r="6" spans="1:12" ht="65.25" customHeight="1" x14ac:dyDescent="0.25">
      <c r="A6" s="98" t="s">
        <v>278</v>
      </c>
      <c r="B6" s="73" t="s">
        <v>681</v>
      </c>
      <c r="C6" s="194" t="s">
        <v>682</v>
      </c>
      <c r="D6" s="194"/>
      <c r="E6" s="73" t="s">
        <v>683</v>
      </c>
      <c r="F6" s="62"/>
      <c r="G6" s="186" t="s">
        <v>279</v>
      </c>
      <c r="H6" s="186"/>
      <c r="I6" s="73" t="s">
        <v>681</v>
      </c>
      <c r="J6" s="73" t="s">
        <v>682</v>
      </c>
      <c r="K6" s="73" t="s">
        <v>683</v>
      </c>
      <c r="L6" s="62"/>
    </row>
    <row r="7" spans="1:12" ht="65.25" customHeight="1" x14ac:dyDescent="0.25">
      <c r="A7" s="98" t="s">
        <v>14</v>
      </c>
      <c r="B7" s="97">
        <v>0</v>
      </c>
      <c r="C7" s="196">
        <v>0</v>
      </c>
      <c r="D7" s="196"/>
      <c r="E7" s="73" t="s">
        <v>684</v>
      </c>
      <c r="F7" s="62"/>
      <c r="G7" s="186" t="s">
        <v>369</v>
      </c>
      <c r="H7" s="186"/>
      <c r="I7" s="97">
        <v>0</v>
      </c>
      <c r="J7" s="73" t="s">
        <v>686</v>
      </c>
      <c r="K7" s="73" t="s">
        <v>683</v>
      </c>
      <c r="L7" s="62"/>
    </row>
    <row r="8" spans="1:12" ht="65.25" customHeight="1" x14ac:dyDescent="0.25">
      <c r="A8" s="98" t="s">
        <v>13</v>
      </c>
      <c r="B8" s="190" t="s">
        <v>685</v>
      </c>
      <c r="C8" s="190"/>
      <c r="D8" s="190"/>
      <c r="E8" s="190"/>
      <c r="F8" s="62"/>
      <c r="G8" s="186" t="s">
        <v>293</v>
      </c>
      <c r="H8" s="186"/>
      <c r="I8" s="97">
        <v>0</v>
      </c>
      <c r="J8" s="97">
        <v>0</v>
      </c>
      <c r="K8" s="73" t="s">
        <v>684</v>
      </c>
      <c r="L8" s="62"/>
    </row>
    <row r="9" spans="1:12" s="64" customFormat="1" ht="27" customHeight="1" x14ac:dyDescent="0.35">
      <c r="A9" s="62"/>
      <c r="B9" s="62"/>
      <c r="C9" s="62"/>
      <c r="D9" s="62"/>
      <c r="E9" s="62"/>
      <c r="F9" s="62"/>
      <c r="G9" s="191" t="s">
        <v>13</v>
      </c>
      <c r="H9" s="191"/>
      <c r="I9" s="190" t="s">
        <v>685</v>
      </c>
      <c r="J9" s="190"/>
      <c r="K9" s="190"/>
      <c r="L9" s="63"/>
    </row>
    <row r="10" spans="1:12" s="64" customFormat="1" ht="19" x14ac:dyDescent="0.35">
      <c r="A10" s="62"/>
      <c r="B10" s="62"/>
      <c r="C10" s="62"/>
      <c r="D10" s="62"/>
      <c r="E10" s="62"/>
      <c r="F10" s="62"/>
      <c r="G10" s="62"/>
      <c r="H10" s="62"/>
      <c r="I10" s="62"/>
      <c r="J10" s="62"/>
      <c r="K10" s="62"/>
      <c r="L10" s="63"/>
    </row>
    <row r="11" spans="1:12" ht="78.75" customHeight="1" x14ac:dyDescent="0.35">
      <c r="A11" s="102" t="s">
        <v>355</v>
      </c>
      <c r="B11" s="103" t="s">
        <v>22</v>
      </c>
      <c r="C11" s="103" t="s">
        <v>23</v>
      </c>
      <c r="D11" s="74" t="s">
        <v>383</v>
      </c>
      <c r="E11" s="74" t="s">
        <v>384</v>
      </c>
      <c r="F11" s="74" t="s">
        <v>385</v>
      </c>
      <c r="G11" s="103" t="s">
        <v>24</v>
      </c>
      <c r="H11" s="103" t="s">
        <v>25</v>
      </c>
      <c r="I11" s="102" t="s">
        <v>356</v>
      </c>
      <c r="J11" s="103" t="s">
        <v>256</v>
      </c>
      <c r="K11" s="103" t="s">
        <v>0</v>
      </c>
    </row>
    <row r="12" spans="1:12" ht="32.25" customHeight="1" x14ac:dyDescent="0.35">
      <c r="A12" s="120" t="s">
        <v>590</v>
      </c>
      <c r="B12" s="174" t="s">
        <v>693</v>
      </c>
      <c r="C12" s="121" t="s">
        <v>444</v>
      </c>
      <c r="D12" s="107">
        <v>7.7050000000000001</v>
      </c>
      <c r="E12" s="108">
        <v>1.8859999999999999</v>
      </c>
      <c r="F12" s="109">
        <v>0.249</v>
      </c>
      <c r="G12" s="123">
        <v>19.54</v>
      </c>
      <c r="H12" s="111">
        <v>0</v>
      </c>
      <c r="I12" s="111">
        <v>0</v>
      </c>
      <c r="J12" s="112">
        <v>0</v>
      </c>
      <c r="K12" s="105"/>
    </row>
    <row r="13" spans="1:12" ht="32.25" customHeight="1" x14ac:dyDescent="0.35">
      <c r="A13" s="120" t="s">
        <v>442</v>
      </c>
      <c r="B13" s="174"/>
      <c r="C13" s="121">
        <v>2</v>
      </c>
      <c r="D13" s="107">
        <v>7.7050000000000001</v>
      </c>
      <c r="E13" s="108">
        <v>1.8859999999999999</v>
      </c>
      <c r="F13" s="109">
        <v>0.249</v>
      </c>
      <c r="G13" s="111">
        <v>0</v>
      </c>
      <c r="H13" s="111">
        <v>0</v>
      </c>
      <c r="I13" s="111">
        <v>0</v>
      </c>
      <c r="J13" s="112">
        <v>0</v>
      </c>
      <c r="K13" s="105"/>
    </row>
    <row r="14" spans="1:12" ht="32.25" customHeight="1" x14ac:dyDescent="0.35">
      <c r="A14" s="120" t="s">
        <v>593</v>
      </c>
      <c r="B14" s="174" t="s">
        <v>694</v>
      </c>
      <c r="C14" s="121" t="s">
        <v>445</v>
      </c>
      <c r="D14" s="107">
        <v>8.7539999999999996</v>
      </c>
      <c r="E14" s="108">
        <v>2.1429999999999998</v>
      </c>
      <c r="F14" s="109">
        <v>0.28299999999999997</v>
      </c>
      <c r="G14" s="123">
        <v>11.84</v>
      </c>
      <c r="H14" s="111">
        <v>0</v>
      </c>
      <c r="I14" s="111">
        <v>0</v>
      </c>
      <c r="J14" s="112">
        <v>0</v>
      </c>
      <c r="K14" s="105"/>
    </row>
    <row r="15" spans="1:12" ht="32.25" customHeight="1" x14ac:dyDescent="0.35">
      <c r="A15" s="120" t="s">
        <v>594</v>
      </c>
      <c r="B15" s="174" t="s">
        <v>695</v>
      </c>
      <c r="C15" s="121" t="s">
        <v>445</v>
      </c>
      <c r="D15" s="107">
        <v>8.7539999999999996</v>
      </c>
      <c r="E15" s="108">
        <v>2.1429999999999998</v>
      </c>
      <c r="F15" s="109">
        <v>0.28299999999999997</v>
      </c>
      <c r="G15" s="123">
        <v>20.260000000000002</v>
      </c>
      <c r="H15" s="111">
        <v>0</v>
      </c>
      <c r="I15" s="111">
        <v>0</v>
      </c>
      <c r="J15" s="112">
        <v>0</v>
      </c>
      <c r="K15" s="105"/>
    </row>
    <row r="16" spans="1:12" ht="32.25" customHeight="1" x14ac:dyDescent="0.35">
      <c r="A16" s="120" t="s">
        <v>596</v>
      </c>
      <c r="B16" s="174" t="s">
        <v>696</v>
      </c>
      <c r="C16" s="121" t="s">
        <v>445</v>
      </c>
      <c r="D16" s="107">
        <v>8.7539999999999996</v>
      </c>
      <c r="E16" s="108">
        <v>2.1429999999999998</v>
      </c>
      <c r="F16" s="109">
        <v>0.28299999999999997</v>
      </c>
      <c r="G16" s="123">
        <v>31.15</v>
      </c>
      <c r="H16" s="111">
        <v>0</v>
      </c>
      <c r="I16" s="111">
        <v>0</v>
      </c>
      <c r="J16" s="112">
        <v>0</v>
      </c>
      <c r="K16" s="105"/>
    </row>
    <row r="17" spans="1:11" ht="32.25" customHeight="1" x14ac:dyDescent="0.35">
      <c r="A17" s="120" t="s">
        <v>598</v>
      </c>
      <c r="B17" s="174" t="s">
        <v>697</v>
      </c>
      <c r="C17" s="121" t="s">
        <v>445</v>
      </c>
      <c r="D17" s="107">
        <v>8.7539999999999996</v>
      </c>
      <c r="E17" s="108">
        <v>2.1429999999999998</v>
      </c>
      <c r="F17" s="109">
        <v>0.28299999999999997</v>
      </c>
      <c r="G17" s="123">
        <v>51.92</v>
      </c>
      <c r="H17" s="111">
        <v>0</v>
      </c>
      <c r="I17" s="111">
        <v>0</v>
      </c>
      <c r="J17" s="112">
        <v>0</v>
      </c>
      <c r="K17" s="105"/>
    </row>
    <row r="18" spans="1:11" ht="32.25" customHeight="1" x14ac:dyDescent="0.35">
      <c r="A18" s="120" t="s">
        <v>600</v>
      </c>
      <c r="B18" s="174" t="s">
        <v>698</v>
      </c>
      <c r="C18" s="121" t="s">
        <v>445</v>
      </c>
      <c r="D18" s="107">
        <v>8.7539999999999996</v>
      </c>
      <c r="E18" s="108">
        <v>2.1429999999999998</v>
      </c>
      <c r="F18" s="109">
        <v>0.28299999999999997</v>
      </c>
      <c r="G18" s="123">
        <v>122.3</v>
      </c>
      <c r="H18" s="111">
        <v>0</v>
      </c>
      <c r="I18" s="111">
        <v>0</v>
      </c>
      <c r="J18" s="112">
        <v>0</v>
      </c>
      <c r="K18" s="105"/>
    </row>
    <row r="19" spans="1:11" ht="32.25" customHeight="1" x14ac:dyDescent="0.35">
      <c r="A19" s="120" t="s">
        <v>371</v>
      </c>
      <c r="B19" s="174"/>
      <c r="C19" s="121">
        <v>4</v>
      </c>
      <c r="D19" s="107">
        <v>8.7539999999999996</v>
      </c>
      <c r="E19" s="108">
        <v>2.1429999999999998</v>
      </c>
      <c r="F19" s="109">
        <v>0.28299999999999997</v>
      </c>
      <c r="G19" s="111">
        <v>0</v>
      </c>
      <c r="H19" s="111">
        <v>0</v>
      </c>
      <c r="I19" s="111">
        <v>0</v>
      </c>
      <c r="J19" s="112">
        <v>0</v>
      </c>
      <c r="K19" s="105"/>
    </row>
    <row r="20" spans="1:11" ht="32.25" customHeight="1" x14ac:dyDescent="0.35">
      <c r="A20" s="120" t="s">
        <v>451</v>
      </c>
      <c r="B20" s="175" t="s">
        <v>699</v>
      </c>
      <c r="C20" s="121">
        <v>0</v>
      </c>
      <c r="D20" s="107">
        <v>6.2969999999999997</v>
      </c>
      <c r="E20" s="108">
        <v>1.5149999999999999</v>
      </c>
      <c r="F20" s="109">
        <v>0.19400000000000001</v>
      </c>
      <c r="G20" s="123">
        <v>15.22</v>
      </c>
      <c r="H20" s="123">
        <v>4.01</v>
      </c>
      <c r="I20" s="124">
        <v>4.01</v>
      </c>
      <c r="J20" s="114">
        <v>9.7000000000000003E-2</v>
      </c>
      <c r="K20" s="105"/>
    </row>
    <row r="21" spans="1:11" ht="32.25" customHeight="1" x14ac:dyDescent="0.35">
      <c r="A21" s="120" t="s">
        <v>452</v>
      </c>
      <c r="B21" s="176" t="s">
        <v>700</v>
      </c>
      <c r="C21" s="121">
        <v>0</v>
      </c>
      <c r="D21" s="107">
        <v>6.2969999999999997</v>
      </c>
      <c r="E21" s="108">
        <v>1.5149999999999999</v>
      </c>
      <c r="F21" s="109">
        <v>0.19400000000000001</v>
      </c>
      <c r="G21" s="123">
        <v>205.28</v>
      </c>
      <c r="H21" s="123">
        <v>4.01</v>
      </c>
      <c r="I21" s="124">
        <v>4.01</v>
      </c>
      <c r="J21" s="114">
        <v>9.7000000000000003E-2</v>
      </c>
      <c r="K21" s="105"/>
    </row>
    <row r="22" spans="1:11" ht="32.25" customHeight="1" x14ac:dyDescent="0.35">
      <c r="A22" s="120" t="s">
        <v>453</v>
      </c>
      <c r="B22" s="175" t="s">
        <v>701</v>
      </c>
      <c r="C22" s="121">
        <v>0</v>
      </c>
      <c r="D22" s="107">
        <v>6.2969999999999997</v>
      </c>
      <c r="E22" s="108">
        <v>1.5149999999999999</v>
      </c>
      <c r="F22" s="109">
        <v>0.19400000000000001</v>
      </c>
      <c r="G22" s="123">
        <v>390.64</v>
      </c>
      <c r="H22" s="123">
        <v>4.01</v>
      </c>
      <c r="I22" s="124">
        <v>4.01</v>
      </c>
      <c r="J22" s="114">
        <v>9.7000000000000003E-2</v>
      </c>
      <c r="K22" s="105"/>
    </row>
    <row r="23" spans="1:11" ht="32.25" customHeight="1" x14ac:dyDescent="0.35">
      <c r="A23" s="120" t="s">
        <v>454</v>
      </c>
      <c r="B23" s="175" t="s">
        <v>702</v>
      </c>
      <c r="C23" s="121">
        <v>0</v>
      </c>
      <c r="D23" s="107">
        <v>6.2969999999999997</v>
      </c>
      <c r="E23" s="108">
        <v>1.5149999999999999</v>
      </c>
      <c r="F23" s="109">
        <v>0.19400000000000001</v>
      </c>
      <c r="G23" s="123">
        <v>589.97</v>
      </c>
      <c r="H23" s="123">
        <v>4.01</v>
      </c>
      <c r="I23" s="124">
        <v>4.01</v>
      </c>
      <c r="J23" s="114">
        <v>9.7000000000000003E-2</v>
      </c>
      <c r="K23" s="105"/>
    </row>
    <row r="24" spans="1:11" ht="32.25" customHeight="1" x14ac:dyDescent="0.35">
      <c r="A24" s="120" t="s">
        <v>455</v>
      </c>
      <c r="B24" s="175" t="s">
        <v>703</v>
      </c>
      <c r="C24" s="121">
        <v>0</v>
      </c>
      <c r="D24" s="107">
        <v>6.2969999999999997</v>
      </c>
      <c r="E24" s="108">
        <v>1.5149999999999999</v>
      </c>
      <c r="F24" s="109">
        <v>0.19400000000000001</v>
      </c>
      <c r="G24" s="123">
        <v>1285.24</v>
      </c>
      <c r="H24" s="123">
        <v>4.01</v>
      </c>
      <c r="I24" s="124">
        <v>4.01</v>
      </c>
      <c r="J24" s="114">
        <v>9.7000000000000003E-2</v>
      </c>
      <c r="K24" s="105"/>
    </row>
    <row r="25" spans="1:11" ht="32.25" customHeight="1" x14ac:dyDescent="0.35">
      <c r="A25" s="120" t="s">
        <v>456</v>
      </c>
      <c r="B25" s="175" t="s">
        <v>704</v>
      </c>
      <c r="C25" s="121">
        <v>0</v>
      </c>
      <c r="D25" s="107">
        <v>3.9660000000000002</v>
      </c>
      <c r="E25" s="108">
        <v>0.91500000000000004</v>
      </c>
      <c r="F25" s="109">
        <v>0.109</v>
      </c>
      <c r="G25" s="123">
        <v>15.22</v>
      </c>
      <c r="H25" s="123">
        <v>3.14</v>
      </c>
      <c r="I25" s="124">
        <v>3.14</v>
      </c>
      <c r="J25" s="114">
        <v>5.5E-2</v>
      </c>
      <c r="K25" s="105"/>
    </row>
    <row r="26" spans="1:11" ht="32.25" customHeight="1" x14ac:dyDescent="0.35">
      <c r="A26" s="120" t="s">
        <v>457</v>
      </c>
      <c r="B26" s="176" t="s">
        <v>705</v>
      </c>
      <c r="C26" s="121">
        <v>0</v>
      </c>
      <c r="D26" s="107">
        <v>3.9660000000000002</v>
      </c>
      <c r="E26" s="108">
        <v>0.91500000000000004</v>
      </c>
      <c r="F26" s="109">
        <v>0.109</v>
      </c>
      <c r="G26" s="123">
        <v>205.28</v>
      </c>
      <c r="H26" s="123">
        <v>3.14</v>
      </c>
      <c r="I26" s="124">
        <v>3.14</v>
      </c>
      <c r="J26" s="114">
        <v>5.5E-2</v>
      </c>
      <c r="K26" s="105"/>
    </row>
    <row r="27" spans="1:11" ht="32.25" customHeight="1" x14ac:dyDescent="0.35">
      <c r="A27" s="120" t="s">
        <v>458</v>
      </c>
      <c r="B27" s="175" t="s">
        <v>706</v>
      </c>
      <c r="C27" s="121">
        <v>0</v>
      </c>
      <c r="D27" s="107">
        <v>3.9660000000000002</v>
      </c>
      <c r="E27" s="108">
        <v>0.91500000000000004</v>
      </c>
      <c r="F27" s="109">
        <v>0.109</v>
      </c>
      <c r="G27" s="123">
        <v>390.64</v>
      </c>
      <c r="H27" s="123">
        <v>3.14</v>
      </c>
      <c r="I27" s="124">
        <v>3.14</v>
      </c>
      <c r="J27" s="114">
        <v>5.5E-2</v>
      </c>
      <c r="K27" s="105"/>
    </row>
    <row r="28" spans="1:11" ht="27.75" customHeight="1" x14ac:dyDescent="0.35">
      <c r="A28" s="120" t="s">
        <v>459</v>
      </c>
      <c r="B28" s="175" t="s">
        <v>707</v>
      </c>
      <c r="C28" s="121">
        <v>0</v>
      </c>
      <c r="D28" s="107">
        <v>3.9660000000000002</v>
      </c>
      <c r="E28" s="108">
        <v>0.91500000000000004</v>
      </c>
      <c r="F28" s="109">
        <v>0.109</v>
      </c>
      <c r="G28" s="123">
        <v>589.97</v>
      </c>
      <c r="H28" s="123">
        <v>3.14</v>
      </c>
      <c r="I28" s="124">
        <v>3.14</v>
      </c>
      <c r="J28" s="114">
        <v>5.5E-2</v>
      </c>
      <c r="K28" s="105"/>
    </row>
    <row r="29" spans="1:11" ht="27.75" customHeight="1" x14ac:dyDescent="0.35">
      <c r="A29" s="120" t="s">
        <v>460</v>
      </c>
      <c r="B29" s="175" t="s">
        <v>708</v>
      </c>
      <c r="C29" s="121">
        <v>0</v>
      </c>
      <c r="D29" s="107">
        <v>3.9660000000000002</v>
      </c>
      <c r="E29" s="108">
        <v>0.91500000000000004</v>
      </c>
      <c r="F29" s="109">
        <v>0.109</v>
      </c>
      <c r="G29" s="123">
        <v>1285.24</v>
      </c>
      <c r="H29" s="123">
        <v>3.14</v>
      </c>
      <c r="I29" s="124">
        <v>3.14</v>
      </c>
      <c r="J29" s="114">
        <v>5.5E-2</v>
      </c>
      <c r="K29" s="105"/>
    </row>
    <row r="30" spans="1:11" ht="27.75" customHeight="1" x14ac:dyDescent="0.35">
      <c r="A30" s="120" t="s">
        <v>461</v>
      </c>
      <c r="B30" s="175" t="s">
        <v>709</v>
      </c>
      <c r="C30" s="121">
        <v>0</v>
      </c>
      <c r="D30" s="107">
        <v>2.677</v>
      </c>
      <c r="E30" s="108">
        <v>0.58799999999999997</v>
      </c>
      <c r="F30" s="109">
        <v>6.3E-2</v>
      </c>
      <c r="G30" s="123">
        <v>398.64</v>
      </c>
      <c r="H30" s="123">
        <v>4.04</v>
      </c>
      <c r="I30" s="124">
        <v>4.04</v>
      </c>
      <c r="J30" s="114">
        <v>3.4000000000000002E-2</v>
      </c>
      <c r="K30" s="105"/>
    </row>
    <row r="31" spans="1:11" ht="27.75" customHeight="1" x14ac:dyDescent="0.35">
      <c r="A31" s="120" t="s">
        <v>462</v>
      </c>
      <c r="B31" s="176" t="s">
        <v>710</v>
      </c>
      <c r="C31" s="121">
        <v>0</v>
      </c>
      <c r="D31" s="107">
        <v>2.677</v>
      </c>
      <c r="E31" s="108">
        <v>0.58799999999999997</v>
      </c>
      <c r="F31" s="109">
        <v>6.3E-2</v>
      </c>
      <c r="G31" s="123">
        <v>1677.29</v>
      </c>
      <c r="H31" s="123">
        <v>4.04</v>
      </c>
      <c r="I31" s="124">
        <v>4.04</v>
      </c>
      <c r="J31" s="114">
        <v>3.4000000000000002E-2</v>
      </c>
      <c r="K31" s="105"/>
    </row>
    <row r="32" spans="1:11" ht="27.75" customHeight="1" x14ac:dyDescent="0.35">
      <c r="A32" s="120" t="s">
        <v>463</v>
      </c>
      <c r="B32" s="175" t="s">
        <v>711</v>
      </c>
      <c r="C32" s="121">
        <v>0</v>
      </c>
      <c r="D32" s="107">
        <v>2.677</v>
      </c>
      <c r="E32" s="108">
        <v>0.58799999999999997</v>
      </c>
      <c r="F32" s="109">
        <v>6.3E-2</v>
      </c>
      <c r="G32" s="123">
        <v>4158.08</v>
      </c>
      <c r="H32" s="123">
        <v>4.04</v>
      </c>
      <c r="I32" s="124">
        <v>4.04</v>
      </c>
      <c r="J32" s="114">
        <v>3.4000000000000002E-2</v>
      </c>
      <c r="K32" s="105"/>
    </row>
    <row r="33" spans="1:11" ht="27.75" customHeight="1" x14ac:dyDescent="0.35">
      <c r="A33" s="120" t="s">
        <v>464</v>
      </c>
      <c r="B33" s="175" t="s">
        <v>712</v>
      </c>
      <c r="C33" s="121">
        <v>0</v>
      </c>
      <c r="D33" s="107">
        <v>2.677</v>
      </c>
      <c r="E33" s="108">
        <v>0.58799999999999997</v>
      </c>
      <c r="F33" s="109">
        <v>6.3E-2</v>
      </c>
      <c r="G33" s="123">
        <v>7773.31</v>
      </c>
      <c r="H33" s="123">
        <v>4.04</v>
      </c>
      <c r="I33" s="124">
        <v>4.04</v>
      </c>
      <c r="J33" s="114">
        <v>3.4000000000000002E-2</v>
      </c>
      <c r="K33" s="105"/>
    </row>
    <row r="34" spans="1:11" ht="27.75" customHeight="1" x14ac:dyDescent="0.35">
      <c r="A34" s="120" t="s">
        <v>465</v>
      </c>
      <c r="B34" s="175" t="s">
        <v>713</v>
      </c>
      <c r="C34" s="121">
        <v>0</v>
      </c>
      <c r="D34" s="107">
        <v>2.677</v>
      </c>
      <c r="E34" s="108">
        <v>0.58799999999999997</v>
      </c>
      <c r="F34" s="109">
        <v>6.3E-2</v>
      </c>
      <c r="G34" s="123">
        <v>19200.419999999998</v>
      </c>
      <c r="H34" s="123">
        <v>4.04</v>
      </c>
      <c r="I34" s="124">
        <v>4.04</v>
      </c>
      <c r="J34" s="114">
        <v>3.4000000000000002E-2</v>
      </c>
      <c r="K34" s="105"/>
    </row>
    <row r="35" spans="1:11" ht="27.75" customHeight="1" x14ac:dyDescent="0.35">
      <c r="A35" s="120" t="s">
        <v>372</v>
      </c>
      <c r="B35" s="175">
        <v>531</v>
      </c>
      <c r="C35" s="121" t="s">
        <v>446</v>
      </c>
      <c r="D35" s="115">
        <v>22.228999999999999</v>
      </c>
      <c r="E35" s="116">
        <v>2.4990000000000001</v>
      </c>
      <c r="F35" s="117">
        <v>1.093</v>
      </c>
      <c r="G35" s="111">
        <v>0</v>
      </c>
      <c r="H35" s="111">
        <v>0</v>
      </c>
      <c r="I35" s="111">
        <v>0</v>
      </c>
      <c r="J35" s="112">
        <v>0</v>
      </c>
      <c r="K35" s="105"/>
    </row>
    <row r="36" spans="1:11" ht="27.75" customHeight="1" x14ac:dyDescent="0.35">
      <c r="A36" s="120" t="s">
        <v>373</v>
      </c>
      <c r="B36" s="176" t="s">
        <v>714</v>
      </c>
      <c r="C36" s="121">
        <v>0</v>
      </c>
      <c r="D36" s="107">
        <v>-5.3819999999999997</v>
      </c>
      <c r="E36" s="108">
        <v>-1.3169999999999999</v>
      </c>
      <c r="F36" s="109">
        <v>-0.17399999999999999</v>
      </c>
      <c r="G36" s="111">
        <v>0</v>
      </c>
      <c r="H36" s="111">
        <v>0</v>
      </c>
      <c r="I36" s="111">
        <v>0</v>
      </c>
      <c r="J36" s="112">
        <v>0</v>
      </c>
      <c r="K36" s="105"/>
    </row>
    <row r="37" spans="1:11" ht="27.75" customHeight="1" x14ac:dyDescent="0.35">
      <c r="A37" s="120" t="s">
        <v>374</v>
      </c>
      <c r="B37" s="176" t="s">
        <v>715</v>
      </c>
      <c r="C37" s="121">
        <v>0</v>
      </c>
      <c r="D37" s="107">
        <v>-4.3869999999999996</v>
      </c>
      <c r="E37" s="108">
        <v>-1.0629999999999999</v>
      </c>
      <c r="F37" s="109">
        <v>-0.13800000000000001</v>
      </c>
      <c r="G37" s="111">
        <v>0</v>
      </c>
      <c r="H37" s="111">
        <v>0</v>
      </c>
      <c r="I37" s="111">
        <v>0</v>
      </c>
      <c r="J37" s="112">
        <v>0</v>
      </c>
      <c r="K37" s="105"/>
    </row>
    <row r="38" spans="1:11" ht="27.75" customHeight="1" x14ac:dyDescent="0.35">
      <c r="A38" s="120" t="s">
        <v>375</v>
      </c>
      <c r="B38" s="176" t="s">
        <v>716</v>
      </c>
      <c r="C38" s="121">
        <v>0</v>
      </c>
      <c r="D38" s="107">
        <v>-5.3819999999999997</v>
      </c>
      <c r="E38" s="108">
        <v>-1.3169999999999999</v>
      </c>
      <c r="F38" s="109">
        <v>-0.17399999999999999</v>
      </c>
      <c r="G38" s="111">
        <v>0</v>
      </c>
      <c r="H38" s="111">
        <v>0</v>
      </c>
      <c r="I38" s="111">
        <v>0</v>
      </c>
      <c r="J38" s="114">
        <v>7.5999999999999998E-2</v>
      </c>
      <c r="K38" s="105"/>
    </row>
    <row r="39" spans="1:11" ht="27.75" customHeight="1" x14ac:dyDescent="0.35">
      <c r="A39" s="120" t="s">
        <v>376</v>
      </c>
      <c r="B39" s="176"/>
      <c r="C39" s="121">
        <v>0</v>
      </c>
      <c r="D39" s="107">
        <v>-5.3819999999999997</v>
      </c>
      <c r="E39" s="108">
        <v>-1.3169999999999999</v>
      </c>
      <c r="F39" s="109">
        <v>-0.17399999999999999</v>
      </c>
      <c r="G39" s="111">
        <v>0</v>
      </c>
      <c r="H39" s="111">
        <v>0</v>
      </c>
      <c r="I39" s="111">
        <v>0</v>
      </c>
      <c r="J39" s="112">
        <v>0</v>
      </c>
      <c r="K39" s="105"/>
    </row>
    <row r="40" spans="1:11" ht="27.75" customHeight="1" x14ac:dyDescent="0.35">
      <c r="A40" s="120" t="s">
        <v>377</v>
      </c>
      <c r="B40" s="176" t="s">
        <v>717</v>
      </c>
      <c r="C40" s="121">
        <v>0</v>
      </c>
      <c r="D40" s="107">
        <v>-4.3869999999999996</v>
      </c>
      <c r="E40" s="108">
        <v>-1.0629999999999999</v>
      </c>
      <c r="F40" s="109">
        <v>-0.13800000000000001</v>
      </c>
      <c r="G40" s="111">
        <v>0</v>
      </c>
      <c r="H40" s="111">
        <v>0</v>
      </c>
      <c r="I40" s="111">
        <v>0</v>
      </c>
      <c r="J40" s="114">
        <v>6.8000000000000005E-2</v>
      </c>
      <c r="K40" s="105"/>
    </row>
    <row r="41" spans="1:11" ht="27.75" customHeight="1" x14ac:dyDescent="0.35">
      <c r="A41" s="120" t="s">
        <v>378</v>
      </c>
      <c r="B41" s="176"/>
      <c r="C41" s="121">
        <v>0</v>
      </c>
      <c r="D41" s="107">
        <v>-4.3869999999999996</v>
      </c>
      <c r="E41" s="108">
        <v>-1.0629999999999999</v>
      </c>
      <c r="F41" s="109">
        <v>-0.13800000000000001</v>
      </c>
      <c r="G41" s="111">
        <v>0</v>
      </c>
      <c r="H41" s="111">
        <v>0</v>
      </c>
      <c r="I41" s="111">
        <v>0</v>
      </c>
      <c r="J41" s="112">
        <v>0</v>
      </c>
      <c r="K41" s="105"/>
    </row>
    <row r="42" spans="1:11" ht="27.75" customHeight="1" x14ac:dyDescent="0.35">
      <c r="A42" s="120" t="s">
        <v>379</v>
      </c>
      <c r="B42" s="176" t="s">
        <v>718</v>
      </c>
      <c r="C42" s="121">
        <v>0</v>
      </c>
      <c r="D42" s="107">
        <v>-3.097</v>
      </c>
      <c r="E42" s="108">
        <v>-0.71499999999999997</v>
      </c>
      <c r="F42" s="109">
        <v>-8.5000000000000006E-2</v>
      </c>
      <c r="G42" s="123">
        <v>88.59</v>
      </c>
      <c r="H42" s="111">
        <v>0</v>
      </c>
      <c r="I42" s="111">
        <v>0</v>
      </c>
      <c r="J42" s="114">
        <v>0.06</v>
      </c>
      <c r="K42" s="105"/>
    </row>
    <row r="43" spans="1:11" ht="27.75" customHeight="1" x14ac:dyDescent="0.35">
      <c r="A43" s="120" t="s">
        <v>380</v>
      </c>
      <c r="B43" s="173"/>
      <c r="C43" s="121">
        <v>0</v>
      </c>
      <c r="D43" s="107">
        <v>-3.097</v>
      </c>
      <c r="E43" s="108">
        <v>-0.71499999999999997</v>
      </c>
      <c r="F43" s="109">
        <v>-8.5000000000000006E-2</v>
      </c>
      <c r="G43" s="123">
        <v>88.59</v>
      </c>
      <c r="H43" s="111">
        <v>0</v>
      </c>
      <c r="I43" s="111">
        <v>0</v>
      </c>
      <c r="J43" s="112">
        <v>0</v>
      </c>
      <c r="K43" s="10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90" zoomScaleNormal="90" zoomScaleSheetLayoutView="100" workbookViewId="0">
      <selection activeCell="L16" sqref="L16"/>
    </sheetView>
  </sheetViews>
  <sheetFormatPr defaultColWidth="9.1796875" defaultRowHeight="13.5" x14ac:dyDescent="0.35"/>
  <cols>
    <col min="1" max="1" width="15.453125" style="70" bestFit="1" customWidth="1"/>
    <col min="2" max="2" width="9.54296875" style="70" bestFit="1" customWidth="1"/>
    <col min="3" max="3" width="14.453125" style="70" bestFit="1" customWidth="1"/>
    <col min="4" max="4" width="14.1796875" style="79" bestFit="1" customWidth="1"/>
    <col min="5" max="5" width="5.81640625" style="79" bestFit="1" customWidth="1"/>
    <col min="6" max="6" width="14.453125" style="79" bestFit="1" customWidth="1"/>
    <col min="7" max="7" width="50" style="79" bestFit="1" customWidth="1"/>
    <col min="8" max="8" width="12.81640625" style="79" customWidth="1"/>
    <col min="9" max="9" width="12.81640625" style="79" bestFit="1" customWidth="1"/>
    <col min="10" max="10" width="12.54296875" style="80" bestFit="1" customWidth="1"/>
    <col min="11" max="12" width="11.81640625" style="81" bestFit="1" customWidth="1"/>
    <col min="13" max="13" width="12.81640625" style="70" bestFit="1" customWidth="1"/>
    <col min="14" max="14" width="12.54296875" style="70" bestFit="1" customWidth="1"/>
    <col min="15" max="16" width="11.81640625" style="70" bestFit="1" customWidth="1"/>
    <col min="17" max="16384" width="9.1796875" style="70"/>
  </cols>
  <sheetData>
    <row r="1" spans="1:16" x14ac:dyDescent="0.25">
      <c r="A1" s="69" t="s">
        <v>18</v>
      </c>
      <c r="B1" s="69"/>
      <c r="C1" s="200"/>
      <c r="D1" s="200"/>
      <c r="E1" s="60"/>
      <c r="F1" s="199" t="s">
        <v>30</v>
      </c>
      <c r="G1" s="199"/>
      <c r="H1" s="199"/>
      <c r="I1" s="199"/>
      <c r="J1" s="199"/>
      <c r="K1" s="199"/>
      <c r="L1" s="199"/>
      <c r="M1" s="199"/>
      <c r="N1" s="199"/>
      <c r="O1" s="199"/>
      <c r="P1" s="199"/>
    </row>
    <row r="2" spans="1:16" s="71" customFormat="1" ht="19" x14ac:dyDescent="0.25">
      <c r="A2" s="192" t="str">
        <f>Overview!B4&amp; " - Effective from "&amp;Overview!D4&amp;" - "&amp;Overview!E4&amp;" Designated EHV charges"</f>
        <v>ESP Electricity Limited - GSP _M - Effective from 1 April 2027 - Final Designated EHV charges</v>
      </c>
      <c r="B2" s="192"/>
      <c r="C2" s="192"/>
      <c r="D2" s="192"/>
      <c r="E2" s="192"/>
      <c r="F2" s="192"/>
      <c r="G2" s="192"/>
      <c r="H2" s="192"/>
      <c r="I2" s="192"/>
      <c r="J2" s="192"/>
      <c r="K2" s="192"/>
      <c r="L2" s="192"/>
      <c r="M2" s="192"/>
      <c r="N2" s="192"/>
      <c r="O2" s="192"/>
      <c r="P2" s="192"/>
    </row>
    <row r="3" spans="1:16" s="72" customFormat="1" ht="19" x14ac:dyDescent="0.25">
      <c r="A3" s="62"/>
      <c r="B3" s="62"/>
      <c r="C3" s="62"/>
      <c r="D3" s="62"/>
      <c r="E3" s="62"/>
      <c r="F3" s="62"/>
      <c r="G3" s="62"/>
      <c r="H3" s="62"/>
      <c r="I3" s="62"/>
      <c r="J3" s="62"/>
      <c r="K3" s="62"/>
      <c r="L3" s="62"/>
      <c r="M3" s="62"/>
      <c r="N3" s="62"/>
      <c r="O3" s="62"/>
    </row>
    <row r="4" spans="1:16" s="72" customFormat="1" ht="19" x14ac:dyDescent="0.25">
      <c r="A4" s="192" t="s">
        <v>283</v>
      </c>
      <c r="B4" s="192"/>
      <c r="C4" s="192"/>
      <c r="D4" s="192"/>
      <c r="E4" s="192"/>
      <c r="F4" s="192"/>
      <c r="G4" s="62"/>
      <c r="H4" s="62"/>
      <c r="I4" s="62"/>
      <c r="J4" s="62"/>
      <c r="K4" s="62"/>
      <c r="L4" s="62"/>
      <c r="M4" s="62"/>
      <c r="N4" s="62"/>
      <c r="O4" s="62"/>
    </row>
    <row r="5" spans="1:16" s="72" customFormat="1" ht="19" x14ac:dyDescent="0.25">
      <c r="A5" s="201" t="s">
        <v>12</v>
      </c>
      <c r="B5" s="202"/>
      <c r="C5" s="202"/>
      <c r="D5" s="203" t="s">
        <v>280</v>
      </c>
      <c r="E5" s="203"/>
      <c r="F5" s="203"/>
      <c r="G5" s="62"/>
      <c r="H5" s="62"/>
      <c r="I5" s="62"/>
      <c r="J5" s="62"/>
      <c r="K5" s="62"/>
      <c r="L5" s="62"/>
      <c r="M5" s="62"/>
      <c r="N5" s="62"/>
      <c r="O5" s="62"/>
    </row>
    <row r="6" spans="1:16" s="72" customFormat="1" ht="45" customHeight="1" x14ac:dyDescent="0.25">
      <c r="A6" s="191" t="s">
        <v>279</v>
      </c>
      <c r="B6" s="191"/>
      <c r="C6" s="191"/>
      <c r="D6" s="194" t="s">
        <v>687</v>
      </c>
      <c r="E6" s="194"/>
      <c r="F6" s="194"/>
      <c r="G6" s="62"/>
      <c r="H6" s="62"/>
      <c r="I6" s="62"/>
      <c r="J6" s="62"/>
      <c r="K6" s="62"/>
      <c r="L6" s="62"/>
      <c r="M6" s="62"/>
      <c r="N6" s="62"/>
      <c r="O6" s="62"/>
    </row>
    <row r="7" spans="1:16" s="72" customFormat="1" ht="30" customHeight="1" x14ac:dyDescent="0.25">
      <c r="A7" s="191" t="s">
        <v>13</v>
      </c>
      <c r="B7" s="191"/>
      <c r="C7" s="191"/>
      <c r="D7" s="194" t="s">
        <v>685</v>
      </c>
      <c r="E7" s="194"/>
      <c r="F7" s="194"/>
      <c r="G7" s="62"/>
      <c r="H7" s="62"/>
      <c r="I7" s="62"/>
      <c r="J7" s="62"/>
      <c r="K7" s="62"/>
      <c r="L7" s="62"/>
      <c r="M7" s="62"/>
      <c r="N7" s="62"/>
      <c r="O7" s="62"/>
    </row>
    <row r="8" spans="1:16" s="72" customFormat="1" ht="19" x14ac:dyDescent="0.25">
      <c r="A8" s="62"/>
      <c r="B8" s="62"/>
      <c r="C8" s="62"/>
      <c r="D8" s="62"/>
      <c r="E8" s="62"/>
      <c r="F8" s="62"/>
      <c r="G8" s="62"/>
      <c r="H8" s="62"/>
      <c r="I8" s="62"/>
      <c r="J8" s="62"/>
      <c r="K8" s="62"/>
      <c r="L8" s="62"/>
      <c r="M8" s="62"/>
      <c r="N8" s="62"/>
      <c r="O8" s="62"/>
    </row>
    <row r="9" spans="1:16" ht="67.5" x14ac:dyDescent="0.25">
      <c r="A9" s="74" t="s">
        <v>270</v>
      </c>
      <c r="B9" s="75" t="s">
        <v>260</v>
      </c>
      <c r="C9" s="74" t="s">
        <v>261</v>
      </c>
      <c r="D9" s="74" t="s">
        <v>272</v>
      </c>
      <c r="E9" s="75" t="s">
        <v>260</v>
      </c>
      <c r="F9" s="74" t="s">
        <v>262</v>
      </c>
      <c r="G9" s="76" t="s">
        <v>29</v>
      </c>
      <c r="H9" s="76" t="s">
        <v>587</v>
      </c>
      <c r="I9" s="77" t="s">
        <v>348</v>
      </c>
      <c r="J9" s="76" t="s">
        <v>273</v>
      </c>
      <c r="K9" s="76" t="s">
        <v>346</v>
      </c>
      <c r="L9" s="78" t="s">
        <v>357</v>
      </c>
      <c r="M9" s="77" t="s">
        <v>349</v>
      </c>
      <c r="N9" s="76" t="s">
        <v>274</v>
      </c>
      <c r="O9" s="76" t="s">
        <v>347</v>
      </c>
      <c r="P9" s="78" t="s">
        <v>358</v>
      </c>
    </row>
    <row r="10" spans="1:16" ht="22.5" customHeight="1" x14ac:dyDescent="0.25">
      <c r="A10" s="197" t="s">
        <v>690</v>
      </c>
      <c r="B10" s="198"/>
      <c r="C10" s="198"/>
      <c r="D10" s="198"/>
      <c r="E10" s="198"/>
      <c r="F10" s="198"/>
      <c r="G10" s="198"/>
      <c r="H10" s="198"/>
      <c r="I10" s="198"/>
      <c r="J10" s="198"/>
      <c r="K10" s="198"/>
      <c r="L10" s="198"/>
      <c r="M10" s="198"/>
      <c r="N10" s="198"/>
      <c r="O10" s="198"/>
      <c r="P10" s="198"/>
    </row>
  </sheetData>
  <mergeCells count="11">
    <mergeCell ref="A10:P10"/>
    <mergeCell ref="F1:P1"/>
    <mergeCell ref="A2:P2"/>
    <mergeCell ref="C1:D1"/>
    <mergeCell ref="D7:F7"/>
    <mergeCell ref="A5:C5"/>
    <mergeCell ref="A6:C6"/>
    <mergeCell ref="A7:C7"/>
    <mergeCell ref="A4:F4"/>
    <mergeCell ref="D5:F5"/>
    <mergeCell ref="D6:F6"/>
  </mergeCells>
  <phoneticPr fontId="37"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80" zoomScaleNormal="80" zoomScaleSheetLayoutView="100" workbookViewId="0">
      <selection activeCell="H34" sqref="H34"/>
    </sheetView>
  </sheetViews>
  <sheetFormatPr defaultColWidth="9.1796875" defaultRowHeight="13.5" x14ac:dyDescent="0.35"/>
  <cols>
    <col min="1" max="1" width="14.54296875" style="70" customWidth="1"/>
    <col min="2" max="2" width="8.54296875" style="70" customWidth="1"/>
    <col min="3" max="3" width="15.54296875" style="79" bestFit="1" customWidth="1"/>
    <col min="4" max="4" width="50.54296875" style="79" customWidth="1"/>
    <col min="5" max="5" width="14.54296875" style="80" customWidth="1"/>
    <col min="6" max="7" width="14.54296875" style="81" customWidth="1"/>
    <col min="8" max="8" width="18.1796875" style="70" customWidth="1"/>
    <col min="9" max="9" width="15.54296875" style="70" customWidth="1"/>
    <col min="10" max="16384" width="9.1796875" style="70"/>
  </cols>
  <sheetData>
    <row r="1" spans="1:9" x14ac:dyDescent="0.25">
      <c r="A1" s="199" t="s">
        <v>676</v>
      </c>
      <c r="B1" s="199"/>
      <c r="C1" s="199"/>
      <c r="D1" s="199"/>
      <c r="E1" s="199"/>
      <c r="F1" s="199"/>
      <c r="G1" s="199"/>
      <c r="H1" s="199"/>
    </row>
    <row r="2" spans="1:9" s="71" customFormat="1" ht="19" x14ac:dyDescent="0.25">
      <c r="A2" s="204" t="str">
        <f>Overview!B4&amp; " - Effective from "&amp;Overview!D4&amp;" - "&amp;Overview!E4&amp;" Designated EHV import charges"</f>
        <v>ESP Electricity Limited - GSP _M - Effective from 1 April 2027 - Final Designated EHV import charges</v>
      </c>
      <c r="B2" s="205"/>
      <c r="C2" s="205"/>
      <c r="D2" s="205"/>
      <c r="E2" s="205"/>
      <c r="F2" s="205"/>
      <c r="G2" s="205"/>
      <c r="H2" s="206"/>
    </row>
    <row r="3" spans="1:9" s="72" customFormat="1" ht="19" x14ac:dyDescent="0.25">
      <c r="A3" s="82"/>
      <c r="B3" s="82"/>
      <c r="C3" s="82"/>
      <c r="D3" s="83"/>
      <c r="E3" s="84"/>
      <c r="F3" s="84"/>
      <c r="G3" s="85"/>
      <c r="H3" s="85"/>
      <c r="I3" s="62"/>
    </row>
    <row r="4" spans="1:9" ht="54" x14ac:dyDescent="0.25">
      <c r="A4" s="74" t="s">
        <v>270</v>
      </c>
      <c r="B4" s="75" t="s">
        <v>260</v>
      </c>
      <c r="C4" s="74" t="s">
        <v>261</v>
      </c>
      <c r="D4" s="76" t="s">
        <v>29</v>
      </c>
      <c r="E4" s="86" t="str">
        <f>'Annex 2 Designated EHV charges'!I9</f>
        <v>Import
Super Red
unit charge
(p/kWh)</v>
      </c>
      <c r="F4" s="86" t="str">
        <f>'Annex 2 Designated EHV charges'!J9</f>
        <v>Import
fixed charge
(p/day)</v>
      </c>
      <c r="G4" s="86" t="str">
        <f>'Annex 2 Designated EHV charges'!K9</f>
        <v>Import
capacity charge
(p/kVA/day)</v>
      </c>
      <c r="H4" s="86" t="str">
        <f>'Annex 2 Designated EHV charges'!L9</f>
        <v>Import
exceeded capacity charge
(p/kVA/day)</v>
      </c>
    </row>
    <row r="5" spans="1:9" ht="21" customHeight="1" x14ac:dyDescent="0.25">
      <c r="A5" s="197" t="s">
        <v>690</v>
      </c>
      <c r="B5" s="198"/>
      <c r="C5" s="198"/>
      <c r="D5" s="198"/>
      <c r="E5" s="198"/>
      <c r="F5" s="198"/>
      <c r="G5" s="198"/>
      <c r="H5" s="19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0" zoomScaleNormal="80" zoomScaleSheetLayoutView="100" workbookViewId="0">
      <selection activeCell="G17" sqref="G17"/>
    </sheetView>
  </sheetViews>
  <sheetFormatPr defaultColWidth="9.1796875" defaultRowHeight="13.5" x14ac:dyDescent="0.35"/>
  <cols>
    <col min="1" max="1" width="14.54296875" style="70" customWidth="1"/>
    <col min="2" max="2" width="8.54296875" style="70" customWidth="1"/>
    <col min="3" max="3" width="15.54296875" style="79" bestFit="1" customWidth="1"/>
    <col min="4" max="4" width="50.54296875" style="79" customWidth="1"/>
    <col min="5" max="5" width="14.54296875" style="80" customWidth="1"/>
    <col min="6" max="7" width="14.54296875" style="81" customWidth="1"/>
    <col min="8" max="8" width="19.26953125" style="70" customWidth="1"/>
    <col min="9" max="9" width="15.54296875" style="70" customWidth="1"/>
    <col min="10" max="16384" width="9.1796875" style="70"/>
  </cols>
  <sheetData>
    <row r="1" spans="1:9" x14ac:dyDescent="0.25">
      <c r="A1" s="199" t="s">
        <v>676</v>
      </c>
      <c r="B1" s="199"/>
      <c r="C1" s="199"/>
      <c r="D1" s="199"/>
      <c r="E1" s="199"/>
      <c r="F1" s="199"/>
      <c r="G1" s="199"/>
      <c r="H1" s="199"/>
    </row>
    <row r="2" spans="1:9" s="71" customFormat="1" ht="19" x14ac:dyDescent="0.25">
      <c r="A2" s="204" t="str">
        <f>Overview!B4&amp; " - Effective from "&amp;Overview!D4&amp;" - "&amp;Overview!E4&amp;" Designated EHV export charges"</f>
        <v>ESP Electricity Limited - GSP _M - Effective from 1 April 2027 - Final Designated EHV export charges</v>
      </c>
      <c r="B2" s="205"/>
      <c r="C2" s="205"/>
      <c r="D2" s="205"/>
      <c r="E2" s="205"/>
      <c r="F2" s="205"/>
      <c r="G2" s="205"/>
      <c r="H2" s="206"/>
    </row>
    <row r="3" spans="1:9" s="72" customFormat="1" ht="19" x14ac:dyDescent="0.25">
      <c r="A3" s="82"/>
      <c r="B3" s="82"/>
      <c r="C3" s="82"/>
      <c r="D3" s="83"/>
      <c r="E3" s="84"/>
      <c r="F3" s="84"/>
      <c r="G3" s="85"/>
      <c r="H3" s="85"/>
      <c r="I3" s="62"/>
    </row>
    <row r="4" spans="1:9" ht="54" x14ac:dyDescent="0.25">
      <c r="A4" s="74" t="s">
        <v>271</v>
      </c>
      <c r="B4" s="75" t="s">
        <v>260</v>
      </c>
      <c r="C4" s="74" t="s">
        <v>262</v>
      </c>
      <c r="D4" s="76" t="s">
        <v>29</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ht="21" customHeight="1" x14ac:dyDescent="0.25">
      <c r="A5" s="197" t="s">
        <v>690</v>
      </c>
      <c r="B5" s="198"/>
      <c r="C5" s="198"/>
      <c r="D5" s="198"/>
      <c r="E5" s="198"/>
      <c r="F5" s="198"/>
      <c r="G5" s="198"/>
      <c r="H5" s="19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zoomScale="80" zoomScaleNormal="80" zoomScaleSheetLayoutView="100" workbookViewId="0">
      <selection activeCell="Q22" sqref="Q22"/>
    </sheetView>
  </sheetViews>
  <sheetFormatPr defaultColWidth="9.1796875" defaultRowHeight="13.5" x14ac:dyDescent="0.35"/>
  <cols>
    <col min="1" max="1" width="27.453125" style="129" customWidth="1"/>
    <col min="2" max="2" width="11" style="129" customWidth="1"/>
    <col min="3" max="3" width="9.1796875" style="129"/>
    <col min="4" max="10" width="16.54296875" style="129" customWidth="1"/>
    <col min="11" max="16384" width="9.1796875" style="129"/>
  </cols>
  <sheetData>
    <row r="1" spans="1:10" s="127" customFormat="1" ht="27.75" customHeight="1" x14ac:dyDescent="0.35">
      <c r="A1" s="125" t="s">
        <v>18</v>
      </c>
      <c r="B1" s="126"/>
      <c r="D1" s="126"/>
      <c r="E1" s="126"/>
      <c r="F1" s="126"/>
      <c r="G1" s="128"/>
      <c r="H1" s="129"/>
      <c r="I1" s="129"/>
    </row>
    <row r="2" spans="1:10" s="127" customFormat="1" ht="27" customHeight="1" x14ac:dyDescent="0.25">
      <c r="A2" s="192" t="str">
        <f>Overview!B4&amp; " - Effective from "&amp;Overview!D4&amp;" - "&amp;Overview!E4&amp;" LV and HV tariffs"</f>
        <v>ESP Electricity Limited - GSP _M - Effective from 1 April 2027 - Final LV and HV tariffs</v>
      </c>
      <c r="B2" s="192"/>
      <c r="C2" s="192"/>
      <c r="D2" s="192"/>
      <c r="E2" s="192"/>
      <c r="F2" s="192"/>
      <c r="G2" s="192"/>
      <c r="H2" s="192"/>
      <c r="I2" s="192"/>
      <c r="J2" s="192"/>
    </row>
    <row r="3" spans="1:10" s="127" customFormat="1" ht="27" customHeight="1" x14ac:dyDescent="0.25">
      <c r="A3" s="217" t="s">
        <v>579</v>
      </c>
      <c r="B3" s="218"/>
      <c r="C3" s="218"/>
      <c r="D3" s="218"/>
      <c r="E3" s="218"/>
      <c r="F3" s="218"/>
      <c r="G3" s="218"/>
      <c r="H3" s="218"/>
      <c r="I3" s="218"/>
      <c r="J3" s="219"/>
    </row>
    <row r="4" spans="1:10" s="127" customFormat="1" ht="71.25" customHeight="1" x14ac:dyDescent="0.25">
      <c r="A4" s="130"/>
      <c r="B4" s="74" t="s">
        <v>0</v>
      </c>
      <c r="C4" s="75" t="s">
        <v>23</v>
      </c>
      <c r="D4" s="75" t="s">
        <v>580</v>
      </c>
      <c r="E4" s="75" t="s">
        <v>581</v>
      </c>
      <c r="F4" s="75" t="s">
        <v>24</v>
      </c>
      <c r="G4" s="75"/>
      <c r="H4" s="75"/>
      <c r="I4" s="75"/>
      <c r="J4" s="75"/>
    </row>
    <row r="5" spans="1:10" s="127" customFormat="1" ht="32.25" customHeight="1" x14ac:dyDescent="0.25">
      <c r="A5" s="131"/>
      <c r="B5" s="132"/>
      <c r="C5" s="133"/>
      <c r="D5" s="134"/>
      <c r="E5" s="134"/>
      <c r="F5" s="135"/>
      <c r="G5" s="136"/>
      <c r="H5" s="136"/>
      <c r="I5" s="136"/>
      <c r="J5" s="136"/>
    </row>
    <row r="6" spans="1:10" ht="12.75" customHeight="1" x14ac:dyDescent="0.35">
      <c r="A6" s="207" t="s">
        <v>2</v>
      </c>
      <c r="B6" s="208" t="s">
        <v>691</v>
      </c>
      <c r="C6" s="209"/>
      <c r="D6" s="209"/>
      <c r="E6" s="209"/>
      <c r="F6" s="209"/>
      <c r="G6" s="209"/>
      <c r="H6" s="209"/>
      <c r="I6" s="209"/>
      <c r="J6" s="210"/>
    </row>
    <row r="7" spans="1:10" x14ac:dyDescent="0.35">
      <c r="A7" s="207"/>
      <c r="B7" s="211"/>
      <c r="C7" s="212"/>
      <c r="D7" s="212"/>
      <c r="E7" s="212"/>
      <c r="F7" s="212"/>
      <c r="G7" s="212"/>
      <c r="H7" s="212"/>
      <c r="I7" s="212"/>
      <c r="J7" s="213"/>
    </row>
    <row r="8" spans="1:10" x14ac:dyDescent="0.35">
      <c r="A8" s="207"/>
      <c r="B8" s="214"/>
      <c r="C8" s="215"/>
      <c r="D8" s="215"/>
      <c r="E8" s="215"/>
      <c r="F8" s="215"/>
      <c r="G8" s="215"/>
      <c r="H8" s="215"/>
      <c r="I8" s="215"/>
      <c r="J8" s="216"/>
    </row>
    <row r="11" spans="1:10" s="127" customFormat="1" ht="27" customHeight="1" x14ac:dyDescent="0.25">
      <c r="A11" s="217" t="s">
        <v>582</v>
      </c>
      <c r="B11" s="218"/>
      <c r="C11" s="218"/>
      <c r="D11" s="218"/>
      <c r="E11" s="218"/>
      <c r="F11" s="218"/>
      <c r="G11" s="218"/>
      <c r="H11" s="218"/>
      <c r="I11" s="218"/>
      <c r="J11" s="219"/>
    </row>
    <row r="12" spans="1:10" s="127" customFormat="1" ht="58.5" customHeight="1" x14ac:dyDescent="0.25">
      <c r="A12" s="130"/>
      <c r="B12" s="74" t="s">
        <v>0</v>
      </c>
      <c r="C12" s="75" t="s">
        <v>23</v>
      </c>
      <c r="D12" s="74" t="s">
        <v>583</v>
      </c>
      <c r="E12" s="74" t="s">
        <v>584</v>
      </c>
      <c r="F12" s="74" t="s">
        <v>585</v>
      </c>
      <c r="G12" s="75" t="s">
        <v>24</v>
      </c>
      <c r="H12" s="75" t="s">
        <v>25</v>
      </c>
      <c r="I12" s="74" t="s">
        <v>356</v>
      </c>
      <c r="J12" s="75" t="s">
        <v>256</v>
      </c>
    </row>
    <row r="13" spans="1:10" s="127" customFormat="1" ht="32.25" customHeight="1" x14ac:dyDescent="0.25">
      <c r="A13" s="131"/>
      <c r="B13" s="132"/>
      <c r="C13" s="133"/>
      <c r="D13" s="134"/>
      <c r="E13" s="134"/>
      <c r="F13" s="134"/>
      <c r="G13" s="135"/>
      <c r="H13" s="135"/>
      <c r="I13" s="135"/>
      <c r="J13" s="134"/>
    </row>
    <row r="14" spans="1:10" ht="12.75" customHeight="1" x14ac:dyDescent="0.35">
      <c r="A14" s="207" t="s">
        <v>2</v>
      </c>
      <c r="B14" s="208" t="s">
        <v>691</v>
      </c>
      <c r="C14" s="209"/>
      <c r="D14" s="209"/>
      <c r="E14" s="209"/>
      <c r="F14" s="209"/>
      <c r="G14" s="209"/>
      <c r="H14" s="209"/>
      <c r="I14" s="209"/>
      <c r="J14" s="210"/>
    </row>
    <row r="15" spans="1:10" ht="12.75" customHeight="1" x14ac:dyDescent="0.35">
      <c r="A15" s="207"/>
      <c r="B15" s="211"/>
      <c r="C15" s="212"/>
      <c r="D15" s="212"/>
      <c r="E15" s="212"/>
      <c r="F15" s="212"/>
      <c r="G15" s="212"/>
      <c r="H15" s="212"/>
      <c r="I15" s="212"/>
      <c r="J15" s="213"/>
    </row>
    <row r="16" spans="1:10" ht="12.75" customHeight="1" x14ac:dyDescent="0.35">
      <c r="A16" s="207"/>
      <c r="B16" s="214"/>
      <c r="C16" s="215"/>
      <c r="D16" s="215"/>
      <c r="E16" s="215"/>
      <c r="F16" s="215"/>
      <c r="G16" s="215"/>
      <c r="H16" s="215"/>
      <c r="I16" s="215"/>
      <c r="J16" s="216"/>
    </row>
    <row r="19" spans="1:1" x14ac:dyDescent="0.35">
      <c r="A19" s="56" t="str">
        <f>Overview!B4&amp;" has no preserved charges/additional LLFCs"</f>
        <v>ESP Electricity Limited - GSP _M has no preserved charges/additional LLFCs</v>
      </c>
    </row>
  </sheetData>
  <mergeCells count="7">
    <mergeCell ref="A14:A16"/>
    <mergeCell ref="B14:J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85" zoomScaleNormal="85" zoomScaleSheetLayoutView="100" workbookViewId="0">
      <selection activeCell="B11" sqref="B11"/>
    </sheetView>
  </sheetViews>
  <sheetFormatPr defaultColWidth="9.1796875" defaultRowHeight="27.75" customHeight="1" x14ac:dyDescent="0.35"/>
  <cols>
    <col min="1" max="1" width="58" style="58" bestFit="1" customWidth="1"/>
    <col min="2" max="2" width="17.54296875" style="65" customWidth="1"/>
    <col min="3" max="4" width="17.54296875" style="58" customWidth="1"/>
    <col min="5" max="7" width="17.54296875" style="65" customWidth="1"/>
    <col min="8" max="9" width="17.54296875" style="66" customWidth="1"/>
    <col min="10" max="10" width="17.54296875" style="61" customWidth="1"/>
    <col min="11" max="11" width="15.54296875" style="61" customWidth="1"/>
    <col min="12" max="16384" width="9.1796875" style="58"/>
  </cols>
  <sheetData>
    <row r="1" spans="1:11" ht="27.75" customHeight="1" x14ac:dyDescent="0.35">
      <c r="A1" s="69" t="s">
        <v>18</v>
      </c>
      <c r="B1" s="58"/>
      <c r="F1" s="58"/>
      <c r="G1" s="58"/>
      <c r="H1" s="58"/>
      <c r="I1" s="61"/>
      <c r="J1" s="58"/>
      <c r="K1" s="58"/>
    </row>
    <row r="2" spans="1:11" ht="27" customHeight="1" x14ac:dyDescent="0.35">
      <c r="A2" s="220" t="str">
        <f>Overview!B4&amp; " - Effective from "&amp;Overview!D4&amp;" - "&amp;Overview!E4&amp;" LDNO tariffs"</f>
        <v>ESP Electricity Limited - GSP _M - Effective from 1 April 2027 - Final LDNO tariffs</v>
      </c>
      <c r="B2" s="220"/>
      <c r="C2" s="220"/>
      <c r="D2" s="220"/>
      <c r="E2" s="220"/>
      <c r="F2" s="220"/>
      <c r="G2" s="220"/>
      <c r="H2" s="220"/>
      <c r="I2" s="220"/>
      <c r="J2" s="220"/>
    </row>
    <row r="3" spans="1:11" ht="19" x14ac:dyDescent="0.35">
      <c r="A3" s="87"/>
      <c r="B3" s="87"/>
      <c r="C3" s="87"/>
      <c r="D3" s="87"/>
      <c r="E3" s="87"/>
      <c r="F3" s="87"/>
      <c r="G3" s="87"/>
      <c r="H3" s="87"/>
      <c r="I3" s="87"/>
      <c r="J3" s="87"/>
    </row>
    <row r="4" spans="1:11" ht="27" customHeight="1" x14ac:dyDescent="0.35">
      <c r="A4" s="192" t="s">
        <v>381</v>
      </c>
      <c r="B4" s="192"/>
      <c r="C4" s="192"/>
      <c r="D4" s="192"/>
      <c r="E4" s="88"/>
      <c r="F4" s="192" t="s">
        <v>382</v>
      </c>
      <c r="G4" s="192"/>
      <c r="H4" s="192"/>
      <c r="I4" s="192"/>
      <c r="J4" s="192"/>
    </row>
    <row r="5" spans="1:11" ht="32.25" customHeight="1" x14ac:dyDescent="0.25">
      <c r="A5" s="89" t="s">
        <v>12</v>
      </c>
      <c r="B5" s="90" t="s">
        <v>275</v>
      </c>
      <c r="C5" s="91" t="s">
        <v>276</v>
      </c>
      <c r="D5" s="92" t="s">
        <v>277</v>
      </c>
      <c r="E5" s="62"/>
      <c r="F5" s="221"/>
      <c r="G5" s="222"/>
      <c r="H5" s="93" t="s">
        <v>281</v>
      </c>
      <c r="I5" s="94" t="s">
        <v>282</v>
      </c>
      <c r="J5" s="92" t="s">
        <v>277</v>
      </c>
      <c r="K5" s="62"/>
    </row>
    <row r="6" spans="1:11" ht="56.25" customHeight="1" x14ac:dyDescent="0.25">
      <c r="A6" s="95" t="s">
        <v>278</v>
      </c>
      <c r="B6" s="73" t="s">
        <v>681</v>
      </c>
      <c r="C6" s="73" t="s">
        <v>682</v>
      </c>
      <c r="D6" s="73" t="s">
        <v>683</v>
      </c>
      <c r="E6" s="62"/>
      <c r="F6" s="186" t="s">
        <v>279</v>
      </c>
      <c r="G6" s="186"/>
      <c r="H6" s="96" t="s">
        <v>681</v>
      </c>
      <c r="I6" s="73" t="s">
        <v>682</v>
      </c>
      <c r="J6" s="73" t="s">
        <v>683</v>
      </c>
      <c r="K6" s="62"/>
    </row>
    <row r="7" spans="1:11" ht="56.25" customHeight="1" x14ac:dyDescent="0.25">
      <c r="A7" s="95" t="s">
        <v>14</v>
      </c>
      <c r="B7" s="97">
        <v>0</v>
      </c>
      <c r="C7" s="97">
        <v>0</v>
      </c>
      <c r="D7" s="73" t="s">
        <v>684</v>
      </c>
      <c r="E7" s="62"/>
      <c r="F7" s="186" t="s">
        <v>369</v>
      </c>
      <c r="G7" s="186"/>
      <c r="H7" s="97">
        <v>0</v>
      </c>
      <c r="I7" s="73" t="s">
        <v>686</v>
      </c>
      <c r="J7" s="73" t="s">
        <v>683</v>
      </c>
      <c r="K7" s="62"/>
    </row>
    <row r="8" spans="1:11" ht="55.5" customHeight="1" x14ac:dyDescent="0.25">
      <c r="A8" s="98" t="s">
        <v>13</v>
      </c>
      <c r="B8" s="223" t="s">
        <v>685</v>
      </c>
      <c r="C8" s="224"/>
      <c r="D8" s="225"/>
      <c r="E8" s="62"/>
      <c r="F8" s="186" t="s">
        <v>293</v>
      </c>
      <c r="G8" s="186"/>
      <c r="H8" s="97">
        <v>0</v>
      </c>
      <c r="I8" s="97">
        <v>0</v>
      </c>
      <c r="J8" s="73" t="s">
        <v>684</v>
      </c>
      <c r="K8" s="62"/>
    </row>
    <row r="9" spans="1:11" s="64" customFormat="1" ht="21" customHeight="1" x14ac:dyDescent="0.35">
      <c r="B9" s="62"/>
      <c r="C9" s="62"/>
      <c r="D9" s="62"/>
      <c r="E9" s="99"/>
      <c r="F9" s="191" t="s">
        <v>13</v>
      </c>
      <c r="G9" s="191"/>
      <c r="H9" s="190" t="s">
        <v>685</v>
      </c>
      <c r="I9" s="190"/>
      <c r="J9" s="190"/>
      <c r="K9" s="63"/>
    </row>
    <row r="10" spans="1:11" s="64" customFormat="1" ht="12" customHeight="1" x14ac:dyDescent="0.35">
      <c r="A10" s="62"/>
      <c r="B10" s="62"/>
      <c r="C10" s="62"/>
      <c r="D10" s="62"/>
      <c r="E10" s="62"/>
      <c r="F10" s="100"/>
      <c r="G10" s="100"/>
      <c r="H10" s="101"/>
      <c r="I10" s="101"/>
      <c r="J10" s="101"/>
      <c r="K10" s="63"/>
    </row>
    <row r="11" spans="1:11" ht="66" customHeight="1" x14ac:dyDescent="0.25">
      <c r="A11" s="102" t="s">
        <v>355</v>
      </c>
      <c r="B11" s="102" t="s">
        <v>31</v>
      </c>
      <c r="C11" s="103" t="s">
        <v>23</v>
      </c>
      <c r="D11" s="103" t="str">
        <f>'Annex 1 LV, HV and UMS charges'!D11</f>
        <v>Red/black unit charge
p/kWh</v>
      </c>
      <c r="E11" s="103" t="str">
        <f>'Annex 1 LV, HV and UMS charges'!E11</f>
        <v>Amber/yellow unit charge
p/kWh</v>
      </c>
      <c r="F11" s="103" t="str">
        <f>'Annex 1 LV, HV and UMS charges'!F11</f>
        <v>Green unit charge
p/kWh</v>
      </c>
      <c r="G11" s="103" t="str">
        <f>'Annex 1 LV, HV and UMS charges'!G11</f>
        <v>Fixed charge p/MPAN/day</v>
      </c>
      <c r="H11" s="103" t="str">
        <f>'Annex 1 LV, HV and UMS charges'!H11</f>
        <v>Capacity charge p/kVA/day</v>
      </c>
      <c r="I11" s="103" t="str">
        <f>'Annex 1 LV, HV and UMS charges'!I11</f>
        <v>Exceeded capacity charge
p/kVA/day</v>
      </c>
      <c r="J11" s="103" t="str">
        <f>'Annex 1 LV, HV and UMS charges'!J11</f>
        <v>Reactive power charge
p/kVArh</v>
      </c>
      <c r="K11" s="58"/>
    </row>
    <row r="12" spans="1:11" ht="35.15" customHeight="1" x14ac:dyDescent="0.25">
      <c r="A12" s="104" t="s">
        <v>620</v>
      </c>
      <c r="B12" s="178">
        <v>510</v>
      </c>
      <c r="C12" s="106" t="s">
        <v>444</v>
      </c>
      <c r="D12" s="107">
        <v>4.4640000000000004</v>
      </c>
      <c r="E12" s="108">
        <v>1.093</v>
      </c>
      <c r="F12" s="109">
        <v>0.14399999999999999</v>
      </c>
      <c r="G12" s="110">
        <v>11.32</v>
      </c>
      <c r="H12" s="111">
        <v>0</v>
      </c>
      <c r="I12" s="111">
        <v>0</v>
      </c>
      <c r="J12" s="112">
        <v>0</v>
      </c>
      <c r="K12" s="58"/>
    </row>
    <row r="13" spans="1:11" ht="35.15" customHeight="1" x14ac:dyDescent="0.25">
      <c r="A13" s="104" t="s">
        <v>621</v>
      </c>
      <c r="B13" s="178"/>
      <c r="C13" s="106">
        <v>2</v>
      </c>
      <c r="D13" s="107">
        <v>4.4640000000000004</v>
      </c>
      <c r="E13" s="108">
        <v>1.093</v>
      </c>
      <c r="F13" s="109">
        <v>0.14399999999999999</v>
      </c>
      <c r="G13" s="111">
        <v>0</v>
      </c>
      <c r="H13" s="111">
        <v>0</v>
      </c>
      <c r="I13" s="111">
        <v>0</v>
      </c>
      <c r="J13" s="112">
        <v>0</v>
      </c>
      <c r="K13" s="58"/>
    </row>
    <row r="14" spans="1:11" ht="35.15" customHeight="1" x14ac:dyDescent="0.25">
      <c r="A14" s="104" t="s">
        <v>622</v>
      </c>
      <c r="B14" s="178" t="s">
        <v>719</v>
      </c>
      <c r="C14" s="106" t="s">
        <v>445</v>
      </c>
      <c r="D14" s="107">
        <v>5.0720000000000001</v>
      </c>
      <c r="E14" s="108">
        <v>1.2410000000000001</v>
      </c>
      <c r="F14" s="109">
        <v>0.16400000000000001</v>
      </c>
      <c r="G14" s="110">
        <v>6.86</v>
      </c>
      <c r="H14" s="111">
        <v>0</v>
      </c>
      <c r="I14" s="111">
        <v>0</v>
      </c>
      <c r="J14" s="112">
        <v>0</v>
      </c>
      <c r="K14" s="58"/>
    </row>
    <row r="15" spans="1:11" ht="35.15" customHeight="1" x14ac:dyDescent="0.25">
      <c r="A15" s="104" t="s">
        <v>623</v>
      </c>
      <c r="B15" s="178">
        <v>513</v>
      </c>
      <c r="C15" s="106" t="s">
        <v>445</v>
      </c>
      <c r="D15" s="107">
        <v>5.0720000000000001</v>
      </c>
      <c r="E15" s="108">
        <v>1.2410000000000001</v>
      </c>
      <c r="F15" s="109">
        <v>0.16400000000000001</v>
      </c>
      <c r="G15" s="110">
        <v>11.74</v>
      </c>
      <c r="H15" s="111">
        <v>0</v>
      </c>
      <c r="I15" s="111">
        <v>0</v>
      </c>
      <c r="J15" s="112">
        <v>0</v>
      </c>
      <c r="K15" s="58"/>
    </row>
    <row r="16" spans="1:11" ht="35.15" customHeight="1" x14ac:dyDescent="0.25">
      <c r="A16" s="104" t="s">
        <v>624</v>
      </c>
      <c r="B16" s="178" t="s">
        <v>720</v>
      </c>
      <c r="C16" s="106" t="s">
        <v>445</v>
      </c>
      <c r="D16" s="107">
        <v>5.0720000000000001</v>
      </c>
      <c r="E16" s="108">
        <v>1.2410000000000001</v>
      </c>
      <c r="F16" s="109">
        <v>0.16400000000000001</v>
      </c>
      <c r="G16" s="110">
        <v>18.05</v>
      </c>
      <c r="H16" s="111">
        <v>0</v>
      </c>
      <c r="I16" s="111">
        <v>0</v>
      </c>
      <c r="J16" s="112">
        <v>0</v>
      </c>
      <c r="K16" s="58"/>
    </row>
    <row r="17" spans="1:11" ht="35.15" customHeight="1" x14ac:dyDescent="0.25">
      <c r="A17" s="104" t="s">
        <v>625</v>
      </c>
      <c r="B17" s="178" t="s">
        <v>721</v>
      </c>
      <c r="C17" s="106" t="s">
        <v>445</v>
      </c>
      <c r="D17" s="107">
        <v>5.0720000000000001</v>
      </c>
      <c r="E17" s="108">
        <v>1.2410000000000001</v>
      </c>
      <c r="F17" s="109">
        <v>0.16400000000000001</v>
      </c>
      <c r="G17" s="110">
        <v>30.08</v>
      </c>
      <c r="H17" s="111">
        <v>0</v>
      </c>
      <c r="I17" s="111">
        <v>0</v>
      </c>
      <c r="J17" s="112">
        <v>0</v>
      </c>
      <c r="K17" s="58"/>
    </row>
    <row r="18" spans="1:11" ht="35.15" customHeight="1" x14ac:dyDescent="0.25">
      <c r="A18" s="104" t="s">
        <v>626</v>
      </c>
      <c r="B18" s="178" t="s">
        <v>722</v>
      </c>
      <c r="C18" s="106" t="s">
        <v>445</v>
      </c>
      <c r="D18" s="107">
        <v>5.0720000000000001</v>
      </c>
      <c r="E18" s="108">
        <v>1.2410000000000001</v>
      </c>
      <c r="F18" s="109">
        <v>0.16400000000000001</v>
      </c>
      <c r="G18" s="110">
        <v>70.849999999999994</v>
      </c>
      <c r="H18" s="111">
        <v>0</v>
      </c>
      <c r="I18" s="111">
        <v>0</v>
      </c>
      <c r="J18" s="112">
        <v>0</v>
      </c>
      <c r="K18" s="58"/>
    </row>
    <row r="19" spans="1:11" ht="35.15" customHeight="1" x14ac:dyDescent="0.25">
      <c r="A19" s="104" t="s">
        <v>396</v>
      </c>
      <c r="B19" s="178"/>
      <c r="C19" s="106">
        <v>4</v>
      </c>
      <c r="D19" s="107">
        <v>5.0720000000000001</v>
      </c>
      <c r="E19" s="108">
        <v>1.2410000000000001</v>
      </c>
      <c r="F19" s="109">
        <v>0.16400000000000001</v>
      </c>
      <c r="G19" s="111">
        <v>0</v>
      </c>
      <c r="H19" s="111">
        <v>0</v>
      </c>
      <c r="I19" s="111">
        <v>0</v>
      </c>
      <c r="J19" s="112">
        <v>0</v>
      </c>
      <c r="K19" s="58"/>
    </row>
    <row r="20" spans="1:11" ht="35.15" customHeight="1" x14ac:dyDescent="0.25">
      <c r="A20" s="104" t="s">
        <v>466</v>
      </c>
      <c r="B20" s="178" t="s">
        <v>723</v>
      </c>
      <c r="C20" s="106">
        <v>0</v>
      </c>
      <c r="D20" s="107">
        <v>3.6480000000000001</v>
      </c>
      <c r="E20" s="108">
        <v>0.877</v>
      </c>
      <c r="F20" s="109">
        <v>0.112</v>
      </c>
      <c r="G20" s="110">
        <v>8.82</v>
      </c>
      <c r="H20" s="110">
        <v>2.3199999999999998</v>
      </c>
      <c r="I20" s="113">
        <v>2.3199999999999998</v>
      </c>
      <c r="J20" s="114">
        <v>5.6000000000000001E-2</v>
      </c>
      <c r="K20" s="58"/>
    </row>
    <row r="21" spans="1:11" ht="35.15" customHeight="1" x14ac:dyDescent="0.25">
      <c r="A21" s="104" t="s">
        <v>467</v>
      </c>
      <c r="B21" s="178">
        <v>523</v>
      </c>
      <c r="C21" s="106">
        <v>0</v>
      </c>
      <c r="D21" s="107">
        <v>3.6480000000000001</v>
      </c>
      <c r="E21" s="108">
        <v>0.877</v>
      </c>
      <c r="F21" s="109">
        <v>0.112</v>
      </c>
      <c r="G21" s="110">
        <v>118.92</v>
      </c>
      <c r="H21" s="110">
        <v>2.3199999999999998</v>
      </c>
      <c r="I21" s="113">
        <v>2.3199999999999998</v>
      </c>
      <c r="J21" s="114">
        <v>5.6000000000000001E-2</v>
      </c>
      <c r="K21" s="58"/>
    </row>
    <row r="22" spans="1:11" ht="35.15" customHeight="1" x14ac:dyDescent="0.25">
      <c r="A22" s="104" t="s">
        <v>468</v>
      </c>
      <c r="B22" s="178" t="s">
        <v>724</v>
      </c>
      <c r="C22" s="106">
        <v>0</v>
      </c>
      <c r="D22" s="107">
        <v>3.6480000000000001</v>
      </c>
      <c r="E22" s="108">
        <v>0.877</v>
      </c>
      <c r="F22" s="109">
        <v>0.112</v>
      </c>
      <c r="G22" s="110">
        <v>226.31</v>
      </c>
      <c r="H22" s="110">
        <v>2.3199999999999998</v>
      </c>
      <c r="I22" s="113">
        <v>2.3199999999999998</v>
      </c>
      <c r="J22" s="114">
        <v>5.6000000000000001E-2</v>
      </c>
      <c r="K22" s="58"/>
    </row>
    <row r="23" spans="1:11" ht="35.15" customHeight="1" x14ac:dyDescent="0.25">
      <c r="A23" s="104" t="s">
        <v>469</v>
      </c>
      <c r="B23" s="178" t="s">
        <v>725</v>
      </c>
      <c r="C23" s="106">
        <v>0</v>
      </c>
      <c r="D23" s="107">
        <v>3.6480000000000001</v>
      </c>
      <c r="E23" s="108">
        <v>0.877</v>
      </c>
      <c r="F23" s="109">
        <v>0.112</v>
      </c>
      <c r="G23" s="110">
        <v>341.78</v>
      </c>
      <c r="H23" s="110">
        <v>2.3199999999999998</v>
      </c>
      <c r="I23" s="113">
        <v>2.3199999999999998</v>
      </c>
      <c r="J23" s="114">
        <v>5.6000000000000001E-2</v>
      </c>
      <c r="K23" s="58"/>
    </row>
    <row r="24" spans="1:11" ht="35.15" customHeight="1" x14ac:dyDescent="0.25">
      <c r="A24" s="104" t="s">
        <v>470</v>
      </c>
      <c r="B24" s="178" t="s">
        <v>726</v>
      </c>
      <c r="C24" s="106">
        <v>0</v>
      </c>
      <c r="D24" s="107">
        <v>3.6480000000000001</v>
      </c>
      <c r="E24" s="108">
        <v>0.877</v>
      </c>
      <c r="F24" s="109">
        <v>0.112</v>
      </c>
      <c r="G24" s="110">
        <v>744.57</v>
      </c>
      <c r="H24" s="110">
        <v>2.3199999999999998</v>
      </c>
      <c r="I24" s="113">
        <v>2.3199999999999998</v>
      </c>
      <c r="J24" s="114">
        <v>5.6000000000000001E-2</v>
      </c>
      <c r="K24" s="58"/>
    </row>
    <row r="25" spans="1:11" ht="35.15" customHeight="1" x14ac:dyDescent="0.25">
      <c r="A25" s="104" t="s">
        <v>397</v>
      </c>
      <c r="B25" s="178"/>
      <c r="C25" s="106" t="s">
        <v>446</v>
      </c>
      <c r="D25" s="115">
        <v>12.878</v>
      </c>
      <c r="E25" s="116">
        <v>1.448</v>
      </c>
      <c r="F25" s="117">
        <v>0.63300000000000001</v>
      </c>
      <c r="G25" s="111">
        <v>0</v>
      </c>
      <c r="H25" s="111">
        <v>0</v>
      </c>
      <c r="I25" s="111">
        <v>0</v>
      </c>
      <c r="J25" s="112">
        <v>0</v>
      </c>
      <c r="K25" s="58"/>
    </row>
    <row r="26" spans="1:11" ht="35.15" customHeight="1" x14ac:dyDescent="0.25">
      <c r="A26" s="104" t="s">
        <v>398</v>
      </c>
      <c r="B26" s="178">
        <v>534</v>
      </c>
      <c r="C26" s="106" t="s">
        <v>688</v>
      </c>
      <c r="D26" s="107">
        <v>-5.3819999999999997</v>
      </c>
      <c r="E26" s="108">
        <v>-1.3169999999999999</v>
      </c>
      <c r="F26" s="109">
        <v>-0.17399999999999999</v>
      </c>
      <c r="G26" s="111">
        <v>0</v>
      </c>
      <c r="H26" s="111">
        <v>0</v>
      </c>
      <c r="I26" s="111">
        <v>0</v>
      </c>
      <c r="J26" s="112">
        <v>0</v>
      </c>
      <c r="K26" s="58"/>
    </row>
    <row r="27" spans="1:11" ht="35.15" customHeight="1" x14ac:dyDescent="0.25">
      <c r="A27" s="104" t="s">
        <v>399</v>
      </c>
      <c r="B27" s="178">
        <v>536</v>
      </c>
      <c r="C27" s="106">
        <v>0</v>
      </c>
      <c r="D27" s="107">
        <v>-5.3819999999999997</v>
      </c>
      <c r="E27" s="108">
        <v>-1.3169999999999999</v>
      </c>
      <c r="F27" s="109">
        <v>-0.17399999999999999</v>
      </c>
      <c r="G27" s="111">
        <v>0</v>
      </c>
      <c r="H27" s="111">
        <v>0</v>
      </c>
      <c r="I27" s="111">
        <v>0</v>
      </c>
      <c r="J27" s="114">
        <v>7.5999999999999998E-2</v>
      </c>
      <c r="K27" s="58"/>
    </row>
    <row r="28" spans="1:11" ht="35.15" customHeight="1" x14ac:dyDescent="0.25">
      <c r="A28" s="118" t="s">
        <v>627</v>
      </c>
      <c r="B28" s="178">
        <v>300</v>
      </c>
      <c r="C28" s="106" t="s">
        <v>444</v>
      </c>
      <c r="D28" s="107">
        <v>3.081</v>
      </c>
      <c r="E28" s="108">
        <v>0.754</v>
      </c>
      <c r="F28" s="109">
        <v>9.9000000000000005E-2</v>
      </c>
      <c r="G28" s="110">
        <v>7.81</v>
      </c>
      <c r="H28" s="111">
        <v>0</v>
      </c>
      <c r="I28" s="111">
        <v>0</v>
      </c>
      <c r="J28" s="112">
        <v>0</v>
      </c>
      <c r="K28" s="58"/>
    </row>
    <row r="29" spans="1:11" ht="35.15" customHeight="1" x14ac:dyDescent="0.25">
      <c r="A29" s="118" t="s">
        <v>471</v>
      </c>
      <c r="B29" s="178"/>
      <c r="C29" s="106">
        <v>2</v>
      </c>
      <c r="D29" s="107">
        <v>3.081</v>
      </c>
      <c r="E29" s="108">
        <v>0.754</v>
      </c>
      <c r="F29" s="109">
        <v>9.9000000000000005E-2</v>
      </c>
      <c r="G29" s="111">
        <v>0</v>
      </c>
      <c r="H29" s="111">
        <v>0</v>
      </c>
      <c r="I29" s="111">
        <v>0</v>
      </c>
      <c r="J29" s="112">
        <v>0</v>
      </c>
      <c r="K29" s="58"/>
    </row>
    <row r="30" spans="1:11" ht="35.15" customHeight="1" x14ac:dyDescent="0.25">
      <c r="A30" s="118" t="s">
        <v>628</v>
      </c>
      <c r="B30" s="178" t="s">
        <v>727</v>
      </c>
      <c r="C30" s="106" t="s">
        <v>445</v>
      </c>
      <c r="D30" s="107">
        <v>3.5</v>
      </c>
      <c r="E30" s="108">
        <v>0.85699999999999998</v>
      </c>
      <c r="F30" s="109">
        <v>0.113</v>
      </c>
      <c r="G30" s="110">
        <v>4.7300000000000004</v>
      </c>
      <c r="H30" s="111">
        <v>0</v>
      </c>
      <c r="I30" s="111">
        <v>0</v>
      </c>
      <c r="J30" s="112">
        <v>0</v>
      </c>
      <c r="K30" s="58"/>
    </row>
    <row r="31" spans="1:11" ht="35.15" customHeight="1" x14ac:dyDescent="0.25">
      <c r="A31" s="118" t="s">
        <v>629</v>
      </c>
      <c r="B31" s="178">
        <v>514</v>
      </c>
      <c r="C31" s="106" t="s">
        <v>445</v>
      </c>
      <c r="D31" s="107">
        <v>3.5</v>
      </c>
      <c r="E31" s="108">
        <v>0.85699999999999998</v>
      </c>
      <c r="F31" s="109">
        <v>0.113</v>
      </c>
      <c r="G31" s="110">
        <v>8.1</v>
      </c>
      <c r="H31" s="111">
        <v>0</v>
      </c>
      <c r="I31" s="111">
        <v>0</v>
      </c>
      <c r="J31" s="112">
        <v>0</v>
      </c>
      <c r="K31" s="58"/>
    </row>
    <row r="32" spans="1:11" ht="35.15" customHeight="1" x14ac:dyDescent="0.25">
      <c r="A32" s="118" t="s">
        <v>630</v>
      </c>
      <c r="B32" s="178" t="s">
        <v>728</v>
      </c>
      <c r="C32" s="106" t="s">
        <v>445</v>
      </c>
      <c r="D32" s="107">
        <v>3.5</v>
      </c>
      <c r="E32" s="108">
        <v>0.85699999999999998</v>
      </c>
      <c r="F32" s="109">
        <v>0.113</v>
      </c>
      <c r="G32" s="110">
        <v>12.46</v>
      </c>
      <c r="H32" s="111">
        <v>0</v>
      </c>
      <c r="I32" s="111">
        <v>0</v>
      </c>
      <c r="J32" s="112">
        <v>0</v>
      </c>
      <c r="K32" s="58"/>
    </row>
    <row r="33" spans="1:11" ht="35.15" customHeight="1" x14ac:dyDescent="0.25">
      <c r="A33" s="118" t="s">
        <v>631</v>
      </c>
      <c r="B33" s="178" t="s">
        <v>729</v>
      </c>
      <c r="C33" s="106" t="s">
        <v>445</v>
      </c>
      <c r="D33" s="107">
        <v>3.5</v>
      </c>
      <c r="E33" s="108">
        <v>0.85699999999999998</v>
      </c>
      <c r="F33" s="109">
        <v>0.113</v>
      </c>
      <c r="G33" s="110">
        <v>20.76</v>
      </c>
      <c r="H33" s="111">
        <v>0</v>
      </c>
      <c r="I33" s="111">
        <v>0</v>
      </c>
      <c r="J33" s="112">
        <v>0</v>
      </c>
      <c r="K33" s="58"/>
    </row>
    <row r="34" spans="1:11" ht="35.15" customHeight="1" x14ac:dyDescent="0.25">
      <c r="A34" s="118" t="s">
        <v>632</v>
      </c>
      <c r="B34" s="178" t="s">
        <v>730</v>
      </c>
      <c r="C34" s="106" t="s">
        <v>445</v>
      </c>
      <c r="D34" s="107">
        <v>3.5</v>
      </c>
      <c r="E34" s="108">
        <v>0.85699999999999998</v>
      </c>
      <c r="F34" s="109">
        <v>0.113</v>
      </c>
      <c r="G34" s="110">
        <v>48.9</v>
      </c>
      <c r="H34" s="111">
        <v>0</v>
      </c>
      <c r="I34" s="111">
        <v>0</v>
      </c>
      <c r="J34" s="112">
        <v>0</v>
      </c>
      <c r="K34" s="58"/>
    </row>
    <row r="35" spans="1:11" ht="35.15" customHeight="1" x14ac:dyDescent="0.25">
      <c r="A35" s="118" t="s">
        <v>400</v>
      </c>
      <c r="B35" s="178"/>
      <c r="C35" s="106">
        <v>4</v>
      </c>
      <c r="D35" s="107">
        <v>3.5</v>
      </c>
      <c r="E35" s="108">
        <v>0.85699999999999998</v>
      </c>
      <c r="F35" s="109">
        <v>0.113</v>
      </c>
      <c r="G35" s="111">
        <v>0</v>
      </c>
      <c r="H35" s="111">
        <v>0</v>
      </c>
      <c r="I35" s="111">
        <v>0</v>
      </c>
      <c r="J35" s="112">
        <v>0</v>
      </c>
      <c r="K35" s="58"/>
    </row>
    <row r="36" spans="1:11" ht="35.15" customHeight="1" x14ac:dyDescent="0.25">
      <c r="A36" s="118" t="s">
        <v>472</v>
      </c>
      <c r="B36" s="178" t="s">
        <v>731</v>
      </c>
      <c r="C36" s="106">
        <v>0</v>
      </c>
      <c r="D36" s="107">
        <v>2.5179999999999998</v>
      </c>
      <c r="E36" s="108">
        <v>0.60599999999999998</v>
      </c>
      <c r="F36" s="109">
        <v>7.8E-2</v>
      </c>
      <c r="G36" s="110">
        <v>6.09</v>
      </c>
      <c r="H36" s="110">
        <v>1.6</v>
      </c>
      <c r="I36" s="113">
        <v>1.6</v>
      </c>
      <c r="J36" s="114">
        <v>3.9E-2</v>
      </c>
      <c r="K36" s="58"/>
    </row>
    <row r="37" spans="1:11" ht="35.15" customHeight="1" x14ac:dyDescent="0.25">
      <c r="A37" s="118" t="s">
        <v>473</v>
      </c>
      <c r="B37" s="178">
        <v>524</v>
      </c>
      <c r="C37" s="106">
        <v>0</v>
      </c>
      <c r="D37" s="107">
        <v>2.5179999999999998</v>
      </c>
      <c r="E37" s="108">
        <v>0.60599999999999998</v>
      </c>
      <c r="F37" s="109">
        <v>7.8E-2</v>
      </c>
      <c r="G37" s="110">
        <v>82.08</v>
      </c>
      <c r="H37" s="110">
        <v>1.6</v>
      </c>
      <c r="I37" s="113">
        <v>1.6</v>
      </c>
      <c r="J37" s="114">
        <v>3.9E-2</v>
      </c>
      <c r="K37" s="58"/>
    </row>
    <row r="38" spans="1:11" ht="35.15" customHeight="1" x14ac:dyDescent="0.25">
      <c r="A38" s="118" t="s">
        <v>474</v>
      </c>
      <c r="B38" s="178" t="s">
        <v>732</v>
      </c>
      <c r="C38" s="106">
        <v>0</v>
      </c>
      <c r="D38" s="107">
        <v>2.5179999999999998</v>
      </c>
      <c r="E38" s="108">
        <v>0.60599999999999998</v>
      </c>
      <c r="F38" s="109">
        <v>7.8E-2</v>
      </c>
      <c r="G38" s="110">
        <v>156.19</v>
      </c>
      <c r="H38" s="110">
        <v>1.6</v>
      </c>
      <c r="I38" s="113">
        <v>1.6</v>
      </c>
      <c r="J38" s="114">
        <v>3.9E-2</v>
      </c>
      <c r="K38" s="58"/>
    </row>
    <row r="39" spans="1:11" ht="35.15" customHeight="1" x14ac:dyDescent="0.25">
      <c r="A39" s="118" t="s">
        <v>475</v>
      </c>
      <c r="B39" s="178" t="s">
        <v>733</v>
      </c>
      <c r="C39" s="106">
        <v>0</v>
      </c>
      <c r="D39" s="107">
        <v>2.5179999999999998</v>
      </c>
      <c r="E39" s="108">
        <v>0.60599999999999998</v>
      </c>
      <c r="F39" s="109">
        <v>7.8E-2</v>
      </c>
      <c r="G39" s="110">
        <v>235.89</v>
      </c>
      <c r="H39" s="110">
        <v>1.6</v>
      </c>
      <c r="I39" s="113">
        <v>1.6</v>
      </c>
      <c r="J39" s="114">
        <v>3.9E-2</v>
      </c>
      <c r="K39" s="58"/>
    </row>
    <row r="40" spans="1:11" ht="35.15" customHeight="1" x14ac:dyDescent="0.25">
      <c r="A40" s="118" t="s">
        <v>476</v>
      </c>
      <c r="B40" s="178" t="s">
        <v>734</v>
      </c>
      <c r="C40" s="106">
        <v>0</v>
      </c>
      <c r="D40" s="107">
        <v>2.5179999999999998</v>
      </c>
      <c r="E40" s="108">
        <v>0.60599999999999998</v>
      </c>
      <c r="F40" s="109">
        <v>7.8E-2</v>
      </c>
      <c r="G40" s="110">
        <v>513.9</v>
      </c>
      <c r="H40" s="110">
        <v>1.6</v>
      </c>
      <c r="I40" s="113">
        <v>1.6</v>
      </c>
      <c r="J40" s="114">
        <v>3.9E-2</v>
      </c>
      <c r="K40" s="58"/>
    </row>
    <row r="41" spans="1:11" ht="35.15" customHeight="1" x14ac:dyDescent="0.25">
      <c r="A41" s="118" t="s">
        <v>477</v>
      </c>
      <c r="B41" s="178" t="s">
        <v>735</v>
      </c>
      <c r="C41" s="106">
        <v>0</v>
      </c>
      <c r="D41" s="107">
        <v>2.762</v>
      </c>
      <c r="E41" s="108">
        <v>0.63800000000000001</v>
      </c>
      <c r="F41" s="109">
        <v>7.5999999999999998E-2</v>
      </c>
      <c r="G41" s="110">
        <v>10.6</v>
      </c>
      <c r="H41" s="110">
        <v>2.19</v>
      </c>
      <c r="I41" s="113">
        <v>2.19</v>
      </c>
      <c r="J41" s="114">
        <v>3.9E-2</v>
      </c>
      <c r="K41" s="58"/>
    </row>
    <row r="42" spans="1:11" ht="35.15" customHeight="1" x14ac:dyDescent="0.25">
      <c r="A42" s="118" t="s">
        <v>478</v>
      </c>
      <c r="B42" s="178">
        <v>526</v>
      </c>
      <c r="C42" s="106">
        <v>0</v>
      </c>
      <c r="D42" s="107">
        <v>2.762</v>
      </c>
      <c r="E42" s="108">
        <v>0.63800000000000001</v>
      </c>
      <c r="F42" s="109">
        <v>7.5999999999999998E-2</v>
      </c>
      <c r="G42" s="110">
        <v>142.97999999999999</v>
      </c>
      <c r="H42" s="110">
        <v>2.19</v>
      </c>
      <c r="I42" s="113">
        <v>2.19</v>
      </c>
      <c r="J42" s="114">
        <v>3.9E-2</v>
      </c>
      <c r="K42" s="58"/>
    </row>
    <row r="43" spans="1:11" ht="35.15" customHeight="1" x14ac:dyDescent="0.25">
      <c r="A43" s="118" t="s">
        <v>479</v>
      </c>
      <c r="B43" s="178" t="s">
        <v>736</v>
      </c>
      <c r="C43" s="106">
        <v>0</v>
      </c>
      <c r="D43" s="107">
        <v>2.762</v>
      </c>
      <c r="E43" s="108">
        <v>0.63800000000000001</v>
      </c>
      <c r="F43" s="109">
        <v>7.5999999999999998E-2</v>
      </c>
      <c r="G43" s="110">
        <v>272.08999999999997</v>
      </c>
      <c r="H43" s="110">
        <v>2.19</v>
      </c>
      <c r="I43" s="113">
        <v>2.19</v>
      </c>
      <c r="J43" s="114">
        <v>3.9E-2</v>
      </c>
      <c r="K43" s="58"/>
    </row>
    <row r="44" spans="1:11" ht="35.15" customHeight="1" x14ac:dyDescent="0.25">
      <c r="A44" s="118" t="s">
        <v>480</v>
      </c>
      <c r="B44" s="178" t="s">
        <v>737</v>
      </c>
      <c r="C44" s="106">
        <v>0</v>
      </c>
      <c r="D44" s="107">
        <v>2.762</v>
      </c>
      <c r="E44" s="108">
        <v>0.63800000000000001</v>
      </c>
      <c r="F44" s="109">
        <v>7.5999999999999998E-2</v>
      </c>
      <c r="G44" s="110">
        <v>410.92</v>
      </c>
      <c r="H44" s="110">
        <v>2.19</v>
      </c>
      <c r="I44" s="113">
        <v>2.19</v>
      </c>
      <c r="J44" s="114">
        <v>3.9E-2</v>
      </c>
      <c r="K44" s="58"/>
    </row>
    <row r="45" spans="1:11" ht="35.15" customHeight="1" x14ac:dyDescent="0.25">
      <c r="A45" s="118" t="s">
        <v>481</v>
      </c>
      <c r="B45" s="178" t="s">
        <v>738</v>
      </c>
      <c r="C45" s="106">
        <v>0</v>
      </c>
      <c r="D45" s="107">
        <v>2.762</v>
      </c>
      <c r="E45" s="108">
        <v>0.63800000000000001</v>
      </c>
      <c r="F45" s="109">
        <v>7.5999999999999998E-2</v>
      </c>
      <c r="G45" s="110">
        <v>895.19</v>
      </c>
      <c r="H45" s="110">
        <v>2.19</v>
      </c>
      <c r="I45" s="113">
        <v>2.19</v>
      </c>
      <c r="J45" s="114">
        <v>3.9E-2</v>
      </c>
      <c r="K45" s="58"/>
    </row>
    <row r="46" spans="1:11" ht="35.15" customHeight="1" x14ac:dyDescent="0.25">
      <c r="A46" s="118" t="s">
        <v>482</v>
      </c>
      <c r="B46" s="178" t="s">
        <v>739</v>
      </c>
      <c r="C46" s="106">
        <v>0</v>
      </c>
      <c r="D46" s="107">
        <v>2.331</v>
      </c>
      <c r="E46" s="108">
        <v>0.51200000000000001</v>
      </c>
      <c r="F46" s="109">
        <v>5.5E-2</v>
      </c>
      <c r="G46" s="110">
        <v>347.22</v>
      </c>
      <c r="H46" s="110">
        <v>3.52</v>
      </c>
      <c r="I46" s="113">
        <v>3.52</v>
      </c>
      <c r="J46" s="114">
        <v>2.9000000000000001E-2</v>
      </c>
      <c r="K46" s="58"/>
    </row>
    <row r="47" spans="1:11" ht="35.15" customHeight="1" x14ac:dyDescent="0.25">
      <c r="A47" s="118" t="s">
        <v>483</v>
      </c>
      <c r="B47" s="178">
        <v>301</v>
      </c>
      <c r="C47" s="106">
        <v>0</v>
      </c>
      <c r="D47" s="107">
        <v>2.331</v>
      </c>
      <c r="E47" s="108">
        <v>0.51200000000000001</v>
      </c>
      <c r="F47" s="109">
        <v>5.5E-2</v>
      </c>
      <c r="G47" s="110">
        <v>1460.95</v>
      </c>
      <c r="H47" s="110">
        <v>3.52</v>
      </c>
      <c r="I47" s="113">
        <v>3.52</v>
      </c>
      <c r="J47" s="114">
        <v>2.9000000000000001E-2</v>
      </c>
      <c r="K47" s="58"/>
    </row>
    <row r="48" spans="1:11" ht="35.15" customHeight="1" x14ac:dyDescent="0.25">
      <c r="A48" s="118" t="s">
        <v>484</v>
      </c>
      <c r="B48" s="178" t="s">
        <v>740</v>
      </c>
      <c r="C48" s="106">
        <v>0</v>
      </c>
      <c r="D48" s="107">
        <v>2.331</v>
      </c>
      <c r="E48" s="108">
        <v>0.51200000000000001</v>
      </c>
      <c r="F48" s="109">
        <v>5.5E-2</v>
      </c>
      <c r="G48" s="110">
        <v>3621.76</v>
      </c>
      <c r="H48" s="110">
        <v>3.52</v>
      </c>
      <c r="I48" s="113">
        <v>3.52</v>
      </c>
      <c r="J48" s="114">
        <v>2.9000000000000001E-2</v>
      </c>
      <c r="K48" s="58"/>
    </row>
    <row r="49" spans="1:11" ht="35.15" customHeight="1" x14ac:dyDescent="0.25">
      <c r="A49" s="118" t="s">
        <v>485</v>
      </c>
      <c r="B49" s="178" t="s">
        <v>741</v>
      </c>
      <c r="C49" s="106">
        <v>0</v>
      </c>
      <c r="D49" s="107">
        <v>2.331</v>
      </c>
      <c r="E49" s="108">
        <v>0.51200000000000001</v>
      </c>
      <c r="F49" s="109">
        <v>5.5E-2</v>
      </c>
      <c r="G49" s="110">
        <v>6770.69</v>
      </c>
      <c r="H49" s="110">
        <v>3.52</v>
      </c>
      <c r="I49" s="113">
        <v>3.52</v>
      </c>
      <c r="J49" s="114">
        <v>2.9000000000000001E-2</v>
      </c>
      <c r="K49" s="58"/>
    </row>
    <row r="50" spans="1:11" ht="35.15" customHeight="1" x14ac:dyDescent="0.25">
      <c r="A50" s="118" t="s">
        <v>486</v>
      </c>
      <c r="B50" s="178" t="s">
        <v>742</v>
      </c>
      <c r="C50" s="106">
        <v>0</v>
      </c>
      <c r="D50" s="107">
        <v>2.331</v>
      </c>
      <c r="E50" s="108">
        <v>0.51200000000000001</v>
      </c>
      <c r="F50" s="109">
        <v>5.5E-2</v>
      </c>
      <c r="G50" s="110">
        <v>16723.91</v>
      </c>
      <c r="H50" s="110">
        <v>3.52</v>
      </c>
      <c r="I50" s="113">
        <v>3.52</v>
      </c>
      <c r="J50" s="114">
        <v>2.9000000000000001E-2</v>
      </c>
      <c r="K50" s="58"/>
    </row>
    <row r="51" spans="1:11" ht="35.15" customHeight="1" x14ac:dyDescent="0.25">
      <c r="A51" s="118" t="s">
        <v>401</v>
      </c>
      <c r="B51" s="178">
        <v>531</v>
      </c>
      <c r="C51" s="106" t="s">
        <v>446</v>
      </c>
      <c r="D51" s="115">
        <v>8.8879999999999999</v>
      </c>
      <c r="E51" s="116">
        <v>0.999</v>
      </c>
      <c r="F51" s="117">
        <v>0.437</v>
      </c>
      <c r="G51" s="111">
        <v>0</v>
      </c>
      <c r="H51" s="111">
        <v>0</v>
      </c>
      <c r="I51" s="111">
        <v>0</v>
      </c>
      <c r="J51" s="112">
        <v>0</v>
      </c>
      <c r="K51" s="58"/>
    </row>
    <row r="52" spans="1:11" ht="35.15" customHeight="1" x14ac:dyDescent="0.25">
      <c r="A52" s="118" t="s">
        <v>402</v>
      </c>
      <c r="B52" s="178">
        <v>535</v>
      </c>
      <c r="C52" s="106" t="s">
        <v>688</v>
      </c>
      <c r="D52" s="107">
        <v>-5.3819999999999997</v>
      </c>
      <c r="E52" s="108">
        <v>-1.3169999999999999</v>
      </c>
      <c r="F52" s="109">
        <v>-0.17399999999999999</v>
      </c>
      <c r="G52" s="111">
        <v>0</v>
      </c>
      <c r="H52" s="111">
        <v>0</v>
      </c>
      <c r="I52" s="111">
        <v>0</v>
      </c>
      <c r="J52" s="112">
        <v>0</v>
      </c>
      <c r="K52" s="58"/>
    </row>
    <row r="53" spans="1:11" ht="35.15" customHeight="1" x14ac:dyDescent="0.25">
      <c r="A53" s="118" t="s">
        <v>403</v>
      </c>
      <c r="B53" s="178">
        <v>653</v>
      </c>
      <c r="C53" s="106">
        <v>8</v>
      </c>
      <c r="D53" s="107">
        <v>-4.3869999999999996</v>
      </c>
      <c r="E53" s="108">
        <v>-1.0629999999999999</v>
      </c>
      <c r="F53" s="109">
        <v>-0.13800000000000001</v>
      </c>
      <c r="G53" s="111">
        <v>0</v>
      </c>
      <c r="H53" s="111">
        <v>0</v>
      </c>
      <c r="I53" s="111">
        <v>0</v>
      </c>
      <c r="J53" s="112">
        <v>0</v>
      </c>
      <c r="K53" s="58"/>
    </row>
    <row r="54" spans="1:11" ht="35.15" customHeight="1" x14ac:dyDescent="0.25">
      <c r="A54" s="118" t="s">
        <v>404</v>
      </c>
      <c r="B54" s="178">
        <v>303</v>
      </c>
      <c r="C54" s="106">
        <v>0</v>
      </c>
      <c r="D54" s="107">
        <v>-5.3819999999999997</v>
      </c>
      <c r="E54" s="108">
        <v>-1.3169999999999999</v>
      </c>
      <c r="F54" s="109">
        <v>-0.17399999999999999</v>
      </c>
      <c r="G54" s="111">
        <v>0</v>
      </c>
      <c r="H54" s="111">
        <v>0</v>
      </c>
      <c r="I54" s="111">
        <v>0</v>
      </c>
      <c r="J54" s="114">
        <v>7.5999999999999998E-2</v>
      </c>
      <c r="K54" s="58"/>
    </row>
    <row r="55" spans="1:11" ht="35.15" customHeight="1" x14ac:dyDescent="0.25">
      <c r="A55" s="118" t="s">
        <v>405</v>
      </c>
      <c r="B55" s="178">
        <v>540</v>
      </c>
      <c r="C55" s="106">
        <v>0</v>
      </c>
      <c r="D55" s="107">
        <v>-4.3869999999999996</v>
      </c>
      <c r="E55" s="108">
        <v>-1.0629999999999999</v>
      </c>
      <c r="F55" s="109">
        <v>-0.13800000000000001</v>
      </c>
      <c r="G55" s="111">
        <v>0</v>
      </c>
      <c r="H55" s="111">
        <v>0</v>
      </c>
      <c r="I55" s="111">
        <v>0</v>
      </c>
      <c r="J55" s="114">
        <v>6.8000000000000005E-2</v>
      </c>
      <c r="K55" s="58"/>
    </row>
    <row r="56" spans="1:11" ht="35.15" customHeight="1" x14ac:dyDescent="0.25">
      <c r="A56" s="118" t="s">
        <v>406</v>
      </c>
      <c r="B56" s="178">
        <v>302</v>
      </c>
      <c r="C56" s="106">
        <v>0</v>
      </c>
      <c r="D56" s="107">
        <v>-3.097</v>
      </c>
      <c r="E56" s="108">
        <v>-0.71499999999999997</v>
      </c>
      <c r="F56" s="109">
        <v>-8.5000000000000006E-2</v>
      </c>
      <c r="G56" s="111">
        <v>0</v>
      </c>
      <c r="H56" s="111">
        <v>0</v>
      </c>
      <c r="I56" s="111">
        <v>0</v>
      </c>
      <c r="J56" s="114">
        <v>0.06</v>
      </c>
      <c r="K56" s="58"/>
    </row>
    <row r="57" spans="1:11" ht="35.15" customHeight="1" x14ac:dyDescent="0.25">
      <c r="A57" s="104" t="s">
        <v>633</v>
      </c>
      <c r="B57" s="178" t="s">
        <v>743</v>
      </c>
      <c r="C57" s="106" t="s">
        <v>444</v>
      </c>
      <c r="D57" s="107">
        <v>2.1219999999999999</v>
      </c>
      <c r="E57" s="108">
        <v>0.51900000000000002</v>
      </c>
      <c r="F57" s="109">
        <v>6.8000000000000005E-2</v>
      </c>
      <c r="G57" s="110">
        <v>5.38</v>
      </c>
      <c r="H57" s="111">
        <v>0</v>
      </c>
      <c r="I57" s="111">
        <v>0</v>
      </c>
      <c r="J57" s="112">
        <v>0</v>
      </c>
      <c r="K57" s="58"/>
    </row>
    <row r="58" spans="1:11" ht="35.15" customHeight="1" x14ac:dyDescent="0.25">
      <c r="A58" s="104" t="s">
        <v>634</v>
      </c>
      <c r="B58" s="178"/>
      <c r="C58" s="106">
        <v>2</v>
      </c>
      <c r="D58" s="107">
        <v>2.1219999999999999</v>
      </c>
      <c r="E58" s="108">
        <v>0.51900000000000002</v>
      </c>
      <c r="F58" s="109">
        <v>6.8000000000000005E-2</v>
      </c>
      <c r="G58" s="111">
        <v>0</v>
      </c>
      <c r="H58" s="111">
        <v>0</v>
      </c>
      <c r="I58" s="111">
        <v>0</v>
      </c>
      <c r="J58" s="112">
        <v>0</v>
      </c>
      <c r="K58" s="58"/>
    </row>
    <row r="59" spans="1:11" ht="35.15" customHeight="1" x14ac:dyDescent="0.25">
      <c r="A59" s="104" t="s">
        <v>635</v>
      </c>
      <c r="B59" s="178" t="s">
        <v>744</v>
      </c>
      <c r="C59" s="106" t="s">
        <v>445</v>
      </c>
      <c r="D59" s="107">
        <v>2.411</v>
      </c>
      <c r="E59" s="108">
        <v>0.59</v>
      </c>
      <c r="F59" s="109">
        <v>7.8E-2</v>
      </c>
      <c r="G59" s="110">
        <v>3.26</v>
      </c>
      <c r="H59" s="111">
        <v>0</v>
      </c>
      <c r="I59" s="111">
        <v>0</v>
      </c>
      <c r="J59" s="112">
        <v>0</v>
      </c>
      <c r="K59" s="58"/>
    </row>
    <row r="60" spans="1:11" ht="35.15" customHeight="1" x14ac:dyDescent="0.25">
      <c r="A60" s="104" t="s">
        <v>636</v>
      </c>
      <c r="B60" s="178" t="s">
        <v>745</v>
      </c>
      <c r="C60" s="106" t="s">
        <v>445</v>
      </c>
      <c r="D60" s="107">
        <v>2.411</v>
      </c>
      <c r="E60" s="108">
        <v>0.59</v>
      </c>
      <c r="F60" s="109">
        <v>7.8E-2</v>
      </c>
      <c r="G60" s="110">
        <v>5.58</v>
      </c>
      <c r="H60" s="111">
        <v>0</v>
      </c>
      <c r="I60" s="111">
        <v>0</v>
      </c>
      <c r="J60" s="112">
        <v>0</v>
      </c>
      <c r="K60" s="58"/>
    </row>
    <row r="61" spans="1:11" ht="35.15" customHeight="1" x14ac:dyDescent="0.25">
      <c r="A61" s="104" t="s">
        <v>637</v>
      </c>
      <c r="B61" s="178" t="s">
        <v>746</v>
      </c>
      <c r="C61" s="106" t="s">
        <v>445</v>
      </c>
      <c r="D61" s="107">
        <v>2.411</v>
      </c>
      <c r="E61" s="108">
        <v>0.59</v>
      </c>
      <c r="F61" s="109">
        <v>7.8E-2</v>
      </c>
      <c r="G61" s="110">
        <v>8.58</v>
      </c>
      <c r="H61" s="111">
        <v>0</v>
      </c>
      <c r="I61" s="111">
        <v>0</v>
      </c>
      <c r="J61" s="112">
        <v>0</v>
      </c>
      <c r="K61" s="58"/>
    </row>
    <row r="62" spans="1:11" ht="35.15" customHeight="1" x14ac:dyDescent="0.25">
      <c r="A62" s="104" t="s">
        <v>638</v>
      </c>
      <c r="B62" s="178" t="s">
        <v>747</v>
      </c>
      <c r="C62" s="106" t="s">
        <v>445</v>
      </c>
      <c r="D62" s="107">
        <v>2.411</v>
      </c>
      <c r="E62" s="108">
        <v>0.59</v>
      </c>
      <c r="F62" s="109">
        <v>7.8E-2</v>
      </c>
      <c r="G62" s="110">
        <v>14.3</v>
      </c>
      <c r="H62" s="111">
        <v>0</v>
      </c>
      <c r="I62" s="111">
        <v>0</v>
      </c>
      <c r="J62" s="112">
        <v>0</v>
      </c>
      <c r="K62" s="58"/>
    </row>
    <row r="63" spans="1:11" ht="35.15" customHeight="1" x14ac:dyDescent="0.25">
      <c r="A63" s="104" t="s">
        <v>639</v>
      </c>
      <c r="B63" s="178" t="s">
        <v>748</v>
      </c>
      <c r="C63" s="106" t="s">
        <v>445</v>
      </c>
      <c r="D63" s="107">
        <v>2.411</v>
      </c>
      <c r="E63" s="108">
        <v>0.59</v>
      </c>
      <c r="F63" s="109">
        <v>7.8E-2</v>
      </c>
      <c r="G63" s="110">
        <v>33.68</v>
      </c>
      <c r="H63" s="111">
        <v>0</v>
      </c>
      <c r="I63" s="111">
        <v>0</v>
      </c>
      <c r="J63" s="112">
        <v>0</v>
      </c>
      <c r="K63" s="58"/>
    </row>
    <row r="64" spans="1:11" ht="35.15" customHeight="1" x14ac:dyDescent="0.25">
      <c r="A64" s="104" t="s">
        <v>407</v>
      </c>
      <c r="B64" s="178"/>
      <c r="C64" s="106">
        <v>4</v>
      </c>
      <c r="D64" s="107">
        <v>2.411</v>
      </c>
      <c r="E64" s="108">
        <v>0.59</v>
      </c>
      <c r="F64" s="109">
        <v>7.8E-2</v>
      </c>
      <c r="G64" s="111">
        <v>0</v>
      </c>
      <c r="H64" s="111">
        <v>0</v>
      </c>
      <c r="I64" s="111">
        <v>0</v>
      </c>
      <c r="J64" s="112">
        <v>0</v>
      </c>
      <c r="K64" s="58"/>
    </row>
    <row r="65" spans="1:11" ht="35.15" customHeight="1" x14ac:dyDescent="0.25">
      <c r="A65" s="104" t="s">
        <v>487</v>
      </c>
      <c r="B65" s="178" t="s">
        <v>749</v>
      </c>
      <c r="C65" s="106">
        <v>0</v>
      </c>
      <c r="D65" s="107">
        <v>1.734</v>
      </c>
      <c r="E65" s="108">
        <v>0.41699999999999998</v>
      </c>
      <c r="F65" s="109">
        <v>5.2999999999999999E-2</v>
      </c>
      <c r="G65" s="110">
        <v>4.1900000000000004</v>
      </c>
      <c r="H65" s="110">
        <v>1.1000000000000001</v>
      </c>
      <c r="I65" s="113">
        <v>1.1000000000000001</v>
      </c>
      <c r="J65" s="114">
        <v>2.7E-2</v>
      </c>
      <c r="K65" s="58"/>
    </row>
    <row r="66" spans="1:11" ht="35.15" customHeight="1" x14ac:dyDescent="0.25">
      <c r="A66" s="104" t="s">
        <v>488</v>
      </c>
      <c r="B66" s="178" t="s">
        <v>750</v>
      </c>
      <c r="C66" s="106">
        <v>0</v>
      </c>
      <c r="D66" s="107">
        <v>1.734</v>
      </c>
      <c r="E66" s="108">
        <v>0.41699999999999998</v>
      </c>
      <c r="F66" s="109">
        <v>5.2999999999999999E-2</v>
      </c>
      <c r="G66" s="110">
        <v>56.53</v>
      </c>
      <c r="H66" s="110">
        <v>1.1000000000000001</v>
      </c>
      <c r="I66" s="113">
        <v>1.1000000000000001</v>
      </c>
      <c r="J66" s="114">
        <v>2.7E-2</v>
      </c>
      <c r="K66" s="58"/>
    </row>
    <row r="67" spans="1:11" ht="35.15" customHeight="1" x14ac:dyDescent="0.25">
      <c r="A67" s="104" t="s">
        <v>489</v>
      </c>
      <c r="B67" s="178" t="s">
        <v>751</v>
      </c>
      <c r="C67" s="106">
        <v>0</v>
      </c>
      <c r="D67" s="107">
        <v>1.734</v>
      </c>
      <c r="E67" s="108">
        <v>0.41699999999999998</v>
      </c>
      <c r="F67" s="109">
        <v>5.2999999999999999E-2</v>
      </c>
      <c r="G67" s="110">
        <v>107.58</v>
      </c>
      <c r="H67" s="110">
        <v>1.1000000000000001</v>
      </c>
      <c r="I67" s="113">
        <v>1.1000000000000001</v>
      </c>
      <c r="J67" s="114">
        <v>2.7E-2</v>
      </c>
      <c r="K67" s="58"/>
    </row>
    <row r="68" spans="1:11" ht="35.15" customHeight="1" x14ac:dyDescent="0.25">
      <c r="A68" s="104" t="s">
        <v>490</v>
      </c>
      <c r="B68" s="178" t="s">
        <v>752</v>
      </c>
      <c r="C68" s="106">
        <v>0</v>
      </c>
      <c r="D68" s="107">
        <v>1.734</v>
      </c>
      <c r="E68" s="108">
        <v>0.41699999999999998</v>
      </c>
      <c r="F68" s="109">
        <v>5.2999999999999999E-2</v>
      </c>
      <c r="G68" s="110">
        <v>162.47</v>
      </c>
      <c r="H68" s="110">
        <v>1.1000000000000001</v>
      </c>
      <c r="I68" s="113">
        <v>1.1000000000000001</v>
      </c>
      <c r="J68" s="114">
        <v>2.7E-2</v>
      </c>
      <c r="K68" s="58"/>
    </row>
    <row r="69" spans="1:11" ht="35.15" customHeight="1" x14ac:dyDescent="0.25">
      <c r="A69" s="104" t="s">
        <v>491</v>
      </c>
      <c r="B69" s="178" t="s">
        <v>753</v>
      </c>
      <c r="C69" s="106">
        <v>0</v>
      </c>
      <c r="D69" s="107">
        <v>1.734</v>
      </c>
      <c r="E69" s="108">
        <v>0.41699999999999998</v>
      </c>
      <c r="F69" s="109">
        <v>5.2999999999999999E-2</v>
      </c>
      <c r="G69" s="110">
        <v>353.94</v>
      </c>
      <c r="H69" s="110">
        <v>1.1000000000000001</v>
      </c>
      <c r="I69" s="113">
        <v>1.1000000000000001</v>
      </c>
      <c r="J69" s="114">
        <v>2.7E-2</v>
      </c>
      <c r="K69" s="58"/>
    </row>
    <row r="70" spans="1:11" ht="35.15" customHeight="1" x14ac:dyDescent="0.25">
      <c r="A70" s="104" t="s">
        <v>492</v>
      </c>
      <c r="B70" s="178" t="s">
        <v>754</v>
      </c>
      <c r="C70" s="106">
        <v>0</v>
      </c>
      <c r="D70" s="107">
        <v>1.879</v>
      </c>
      <c r="E70" s="108">
        <v>0.434</v>
      </c>
      <c r="F70" s="109">
        <v>5.1999999999999998E-2</v>
      </c>
      <c r="G70" s="110">
        <v>7.21</v>
      </c>
      <c r="H70" s="110">
        <v>1.49</v>
      </c>
      <c r="I70" s="113">
        <v>1.49</v>
      </c>
      <c r="J70" s="114">
        <v>2.5999999999999999E-2</v>
      </c>
      <c r="K70" s="58"/>
    </row>
    <row r="71" spans="1:11" ht="35.15" customHeight="1" x14ac:dyDescent="0.25">
      <c r="A71" s="104" t="s">
        <v>493</v>
      </c>
      <c r="B71" s="178" t="s">
        <v>755</v>
      </c>
      <c r="C71" s="106">
        <v>0</v>
      </c>
      <c r="D71" s="107">
        <v>1.879</v>
      </c>
      <c r="E71" s="108">
        <v>0.434</v>
      </c>
      <c r="F71" s="109">
        <v>5.1999999999999998E-2</v>
      </c>
      <c r="G71" s="110">
        <v>97.27</v>
      </c>
      <c r="H71" s="110">
        <v>1.49</v>
      </c>
      <c r="I71" s="113">
        <v>1.49</v>
      </c>
      <c r="J71" s="114">
        <v>2.5999999999999999E-2</v>
      </c>
      <c r="K71" s="58"/>
    </row>
    <row r="72" spans="1:11" ht="35.15" customHeight="1" x14ac:dyDescent="0.25">
      <c r="A72" s="104" t="s">
        <v>494</v>
      </c>
      <c r="B72" s="178" t="s">
        <v>756</v>
      </c>
      <c r="C72" s="106">
        <v>0</v>
      </c>
      <c r="D72" s="107">
        <v>1.879</v>
      </c>
      <c r="E72" s="108">
        <v>0.434</v>
      </c>
      <c r="F72" s="109">
        <v>5.1999999999999998E-2</v>
      </c>
      <c r="G72" s="110">
        <v>185.09</v>
      </c>
      <c r="H72" s="110">
        <v>1.49</v>
      </c>
      <c r="I72" s="113">
        <v>1.49</v>
      </c>
      <c r="J72" s="114">
        <v>2.5999999999999999E-2</v>
      </c>
      <c r="K72" s="58"/>
    </row>
    <row r="73" spans="1:11" ht="35.15" customHeight="1" x14ac:dyDescent="0.25">
      <c r="A73" s="104" t="s">
        <v>495</v>
      </c>
      <c r="B73" s="178" t="s">
        <v>757</v>
      </c>
      <c r="C73" s="106">
        <v>0</v>
      </c>
      <c r="D73" s="107">
        <v>1.879</v>
      </c>
      <c r="E73" s="108">
        <v>0.434</v>
      </c>
      <c r="F73" s="109">
        <v>5.1999999999999998E-2</v>
      </c>
      <c r="G73" s="110">
        <v>279.54000000000002</v>
      </c>
      <c r="H73" s="110">
        <v>1.49</v>
      </c>
      <c r="I73" s="113">
        <v>1.49</v>
      </c>
      <c r="J73" s="114">
        <v>2.5999999999999999E-2</v>
      </c>
      <c r="K73" s="58"/>
    </row>
    <row r="74" spans="1:11" ht="35.15" customHeight="1" x14ac:dyDescent="0.25">
      <c r="A74" s="104" t="s">
        <v>496</v>
      </c>
      <c r="B74" s="178" t="s">
        <v>758</v>
      </c>
      <c r="C74" s="106">
        <v>0</v>
      </c>
      <c r="D74" s="107">
        <v>1.879</v>
      </c>
      <c r="E74" s="108">
        <v>0.434</v>
      </c>
      <c r="F74" s="109">
        <v>5.1999999999999998E-2</v>
      </c>
      <c r="G74" s="110">
        <v>608.98</v>
      </c>
      <c r="H74" s="110">
        <v>1.49</v>
      </c>
      <c r="I74" s="113">
        <v>1.49</v>
      </c>
      <c r="J74" s="114">
        <v>2.5999999999999999E-2</v>
      </c>
      <c r="K74" s="58"/>
    </row>
    <row r="75" spans="1:11" ht="35.15" customHeight="1" x14ac:dyDescent="0.25">
      <c r="A75" s="104" t="s">
        <v>497</v>
      </c>
      <c r="B75" s="178"/>
      <c r="C75" s="106">
        <v>0</v>
      </c>
      <c r="D75" s="107">
        <v>1.569</v>
      </c>
      <c r="E75" s="108">
        <v>0.34499999999999997</v>
      </c>
      <c r="F75" s="109">
        <v>3.6999999999999998E-2</v>
      </c>
      <c r="G75" s="110">
        <v>233.74</v>
      </c>
      <c r="H75" s="110">
        <v>2.37</v>
      </c>
      <c r="I75" s="113">
        <v>2.37</v>
      </c>
      <c r="J75" s="114">
        <v>0.02</v>
      </c>
      <c r="K75" s="58"/>
    </row>
    <row r="76" spans="1:11" ht="35.15" customHeight="1" x14ac:dyDescent="0.25">
      <c r="A76" s="104" t="s">
        <v>498</v>
      </c>
      <c r="B76" s="178"/>
      <c r="C76" s="106">
        <v>0</v>
      </c>
      <c r="D76" s="107">
        <v>1.569</v>
      </c>
      <c r="E76" s="108">
        <v>0.34499999999999997</v>
      </c>
      <c r="F76" s="109">
        <v>3.6999999999999998E-2</v>
      </c>
      <c r="G76" s="110">
        <v>983.46</v>
      </c>
      <c r="H76" s="110">
        <v>2.37</v>
      </c>
      <c r="I76" s="113">
        <v>2.37</v>
      </c>
      <c r="J76" s="114">
        <v>0.02</v>
      </c>
      <c r="K76" s="58"/>
    </row>
    <row r="77" spans="1:11" ht="35.15" customHeight="1" x14ac:dyDescent="0.25">
      <c r="A77" s="104" t="s">
        <v>499</v>
      </c>
      <c r="B77" s="178"/>
      <c r="C77" s="106">
        <v>0</v>
      </c>
      <c r="D77" s="107">
        <v>1.569</v>
      </c>
      <c r="E77" s="108">
        <v>0.34499999999999997</v>
      </c>
      <c r="F77" s="109">
        <v>3.6999999999999998E-2</v>
      </c>
      <c r="G77" s="110">
        <v>2438.04</v>
      </c>
      <c r="H77" s="110">
        <v>2.37</v>
      </c>
      <c r="I77" s="113">
        <v>2.37</v>
      </c>
      <c r="J77" s="114">
        <v>0.02</v>
      </c>
      <c r="K77" s="58"/>
    </row>
    <row r="78" spans="1:11" ht="35.15" customHeight="1" x14ac:dyDescent="0.25">
      <c r="A78" s="104" t="s">
        <v>500</v>
      </c>
      <c r="B78" s="178"/>
      <c r="C78" s="106">
        <v>0</v>
      </c>
      <c r="D78" s="107">
        <v>1.569</v>
      </c>
      <c r="E78" s="108">
        <v>0.34499999999999997</v>
      </c>
      <c r="F78" s="109">
        <v>3.6999999999999998E-2</v>
      </c>
      <c r="G78" s="110">
        <v>4557.79</v>
      </c>
      <c r="H78" s="110">
        <v>2.37</v>
      </c>
      <c r="I78" s="113">
        <v>2.37</v>
      </c>
      <c r="J78" s="114">
        <v>0.02</v>
      </c>
      <c r="K78" s="58"/>
    </row>
    <row r="79" spans="1:11" ht="35.15" customHeight="1" x14ac:dyDescent="0.25">
      <c r="A79" s="104" t="s">
        <v>501</v>
      </c>
      <c r="B79" s="178"/>
      <c r="C79" s="106">
        <v>0</v>
      </c>
      <c r="D79" s="107">
        <v>1.569</v>
      </c>
      <c r="E79" s="108">
        <v>0.34499999999999997</v>
      </c>
      <c r="F79" s="109">
        <v>3.6999999999999998E-2</v>
      </c>
      <c r="G79" s="110">
        <v>11257.96</v>
      </c>
      <c r="H79" s="110">
        <v>2.37</v>
      </c>
      <c r="I79" s="113">
        <v>2.37</v>
      </c>
      <c r="J79" s="114">
        <v>0.02</v>
      </c>
      <c r="K79" s="58"/>
    </row>
    <row r="80" spans="1:11" ht="35.15" customHeight="1" x14ac:dyDescent="0.25">
      <c r="A80" s="104" t="s">
        <v>408</v>
      </c>
      <c r="B80" s="178"/>
      <c r="C80" s="106" t="s">
        <v>446</v>
      </c>
      <c r="D80" s="115">
        <v>6.1210000000000004</v>
      </c>
      <c r="E80" s="116">
        <v>0.68799999999999994</v>
      </c>
      <c r="F80" s="117">
        <v>0.30099999999999999</v>
      </c>
      <c r="G80" s="111">
        <v>0</v>
      </c>
      <c r="H80" s="111">
        <v>0</v>
      </c>
      <c r="I80" s="111">
        <v>0</v>
      </c>
      <c r="J80" s="112">
        <v>0</v>
      </c>
      <c r="K80" s="58"/>
    </row>
    <row r="81" spans="1:11" ht="35.15" customHeight="1" x14ac:dyDescent="0.25">
      <c r="A81" s="104" t="s">
        <v>409</v>
      </c>
      <c r="B81" s="178" t="s">
        <v>759</v>
      </c>
      <c r="C81" s="106" t="s">
        <v>688</v>
      </c>
      <c r="D81" s="107">
        <v>-2.5499999999999998</v>
      </c>
      <c r="E81" s="108">
        <v>-0.624</v>
      </c>
      <c r="F81" s="109">
        <v>-8.2000000000000003E-2</v>
      </c>
      <c r="G81" s="111">
        <v>0</v>
      </c>
      <c r="H81" s="111">
        <v>0</v>
      </c>
      <c r="I81" s="111">
        <v>0</v>
      </c>
      <c r="J81" s="112">
        <v>0</v>
      </c>
      <c r="K81" s="58"/>
    </row>
    <row r="82" spans="1:11" ht="35.15" customHeight="1" x14ac:dyDescent="0.25">
      <c r="A82" s="104" t="s">
        <v>410</v>
      </c>
      <c r="B82" s="178" t="s">
        <v>760</v>
      </c>
      <c r="C82" s="106">
        <v>8</v>
      </c>
      <c r="D82" s="107">
        <v>-2.573</v>
      </c>
      <c r="E82" s="108">
        <v>-0.623</v>
      </c>
      <c r="F82" s="109">
        <v>-8.1000000000000003E-2</v>
      </c>
      <c r="G82" s="111">
        <v>0</v>
      </c>
      <c r="H82" s="111">
        <v>0</v>
      </c>
      <c r="I82" s="111">
        <v>0</v>
      </c>
      <c r="J82" s="112">
        <v>0</v>
      </c>
      <c r="K82" s="58"/>
    </row>
    <row r="83" spans="1:11" ht="35.15" customHeight="1" x14ac:dyDescent="0.25">
      <c r="A83" s="104" t="s">
        <v>411</v>
      </c>
      <c r="B83" s="178" t="s">
        <v>761</v>
      </c>
      <c r="C83" s="106">
        <v>0</v>
      </c>
      <c r="D83" s="107">
        <v>-2.5499999999999998</v>
      </c>
      <c r="E83" s="108">
        <v>-0.624</v>
      </c>
      <c r="F83" s="109">
        <v>-8.2000000000000003E-2</v>
      </c>
      <c r="G83" s="111">
        <v>0</v>
      </c>
      <c r="H83" s="111">
        <v>0</v>
      </c>
      <c r="I83" s="111">
        <v>0</v>
      </c>
      <c r="J83" s="114">
        <v>3.5999999999999997E-2</v>
      </c>
      <c r="K83" s="58"/>
    </row>
    <row r="84" spans="1:11" ht="35.15" customHeight="1" x14ac:dyDescent="0.25">
      <c r="A84" s="104" t="s">
        <v>412</v>
      </c>
      <c r="B84" s="178" t="s">
        <v>762</v>
      </c>
      <c r="C84" s="106">
        <v>0</v>
      </c>
      <c r="D84" s="107">
        <v>-2.573</v>
      </c>
      <c r="E84" s="108">
        <v>-0.623</v>
      </c>
      <c r="F84" s="109">
        <v>-8.1000000000000003E-2</v>
      </c>
      <c r="G84" s="111">
        <v>0</v>
      </c>
      <c r="H84" s="111">
        <v>0</v>
      </c>
      <c r="I84" s="111">
        <v>0</v>
      </c>
      <c r="J84" s="114">
        <v>0.04</v>
      </c>
      <c r="K84" s="58"/>
    </row>
    <row r="85" spans="1:11" ht="35.15" customHeight="1" x14ac:dyDescent="0.25">
      <c r="A85" s="104" t="s">
        <v>413</v>
      </c>
      <c r="B85" s="178"/>
      <c r="C85" s="106">
        <v>0</v>
      </c>
      <c r="D85" s="107">
        <v>-3.097</v>
      </c>
      <c r="E85" s="108">
        <v>-0.71499999999999997</v>
      </c>
      <c r="F85" s="109">
        <v>-8.5000000000000006E-2</v>
      </c>
      <c r="G85" s="110">
        <v>88.59</v>
      </c>
      <c r="H85" s="111">
        <v>0</v>
      </c>
      <c r="I85" s="111">
        <v>0</v>
      </c>
      <c r="J85" s="114">
        <v>0.06</v>
      </c>
      <c r="K85" s="58"/>
    </row>
    <row r="86" spans="1:11" ht="35.15" customHeight="1" x14ac:dyDescent="0.25">
      <c r="A86" s="104" t="s">
        <v>640</v>
      </c>
      <c r="B86" s="178">
        <v>519</v>
      </c>
      <c r="C86" s="106" t="s">
        <v>444</v>
      </c>
      <c r="D86" s="107">
        <v>1.47</v>
      </c>
      <c r="E86" s="108">
        <v>0.36</v>
      </c>
      <c r="F86" s="109">
        <v>4.7E-2</v>
      </c>
      <c r="G86" s="110">
        <v>3.73</v>
      </c>
      <c r="H86" s="111">
        <v>0</v>
      </c>
      <c r="I86" s="111">
        <v>0</v>
      </c>
      <c r="J86" s="112">
        <v>0</v>
      </c>
      <c r="K86" s="58"/>
    </row>
    <row r="87" spans="1:11" ht="35.15" customHeight="1" x14ac:dyDescent="0.25">
      <c r="A87" s="104" t="s">
        <v>641</v>
      </c>
      <c r="B87" s="178"/>
      <c r="C87" s="106">
        <v>2</v>
      </c>
      <c r="D87" s="107">
        <v>1.47</v>
      </c>
      <c r="E87" s="108">
        <v>0.36</v>
      </c>
      <c r="F87" s="109">
        <v>4.7E-2</v>
      </c>
      <c r="G87" s="111">
        <v>0</v>
      </c>
      <c r="H87" s="111">
        <v>0</v>
      </c>
      <c r="I87" s="111">
        <v>0</v>
      </c>
      <c r="J87" s="112">
        <v>0</v>
      </c>
      <c r="K87" s="58"/>
    </row>
    <row r="88" spans="1:11" ht="35.15" customHeight="1" x14ac:dyDescent="0.25">
      <c r="A88" s="104" t="s">
        <v>642</v>
      </c>
      <c r="B88" s="178" t="s">
        <v>763</v>
      </c>
      <c r="C88" s="106" t="s">
        <v>445</v>
      </c>
      <c r="D88" s="107">
        <v>1.671</v>
      </c>
      <c r="E88" s="108">
        <v>0.40899999999999997</v>
      </c>
      <c r="F88" s="109">
        <v>5.3999999999999999E-2</v>
      </c>
      <c r="G88" s="110">
        <v>2.2599999999999998</v>
      </c>
      <c r="H88" s="111">
        <v>0</v>
      </c>
      <c r="I88" s="111">
        <v>0</v>
      </c>
      <c r="J88" s="112">
        <v>0</v>
      </c>
      <c r="K88" s="58"/>
    </row>
    <row r="89" spans="1:11" ht="35.15" customHeight="1" x14ac:dyDescent="0.25">
      <c r="A89" s="104" t="s">
        <v>643</v>
      </c>
      <c r="B89" s="178">
        <v>539</v>
      </c>
      <c r="C89" s="106" t="s">
        <v>445</v>
      </c>
      <c r="D89" s="107">
        <v>1.671</v>
      </c>
      <c r="E89" s="108">
        <v>0.40899999999999997</v>
      </c>
      <c r="F89" s="109">
        <v>5.3999999999999999E-2</v>
      </c>
      <c r="G89" s="110">
        <v>3.87</v>
      </c>
      <c r="H89" s="111">
        <v>0</v>
      </c>
      <c r="I89" s="111">
        <v>0</v>
      </c>
      <c r="J89" s="112">
        <v>0</v>
      </c>
      <c r="K89" s="58"/>
    </row>
    <row r="90" spans="1:11" ht="35.15" customHeight="1" x14ac:dyDescent="0.25">
      <c r="A90" s="104" t="s">
        <v>644</v>
      </c>
      <c r="B90" s="178" t="s">
        <v>764</v>
      </c>
      <c r="C90" s="106" t="s">
        <v>445</v>
      </c>
      <c r="D90" s="107">
        <v>1.671</v>
      </c>
      <c r="E90" s="108">
        <v>0.40899999999999997</v>
      </c>
      <c r="F90" s="109">
        <v>5.3999999999999999E-2</v>
      </c>
      <c r="G90" s="110">
        <v>5.95</v>
      </c>
      <c r="H90" s="111">
        <v>0</v>
      </c>
      <c r="I90" s="111">
        <v>0</v>
      </c>
      <c r="J90" s="112">
        <v>0</v>
      </c>
      <c r="K90" s="58"/>
    </row>
    <row r="91" spans="1:11" ht="35.15" customHeight="1" x14ac:dyDescent="0.25">
      <c r="A91" s="104" t="s">
        <v>645</v>
      </c>
      <c r="B91" s="178" t="s">
        <v>765</v>
      </c>
      <c r="C91" s="106" t="s">
        <v>445</v>
      </c>
      <c r="D91" s="107">
        <v>1.671</v>
      </c>
      <c r="E91" s="108">
        <v>0.40899999999999997</v>
      </c>
      <c r="F91" s="109">
        <v>5.3999999999999999E-2</v>
      </c>
      <c r="G91" s="110">
        <v>9.91</v>
      </c>
      <c r="H91" s="111">
        <v>0</v>
      </c>
      <c r="I91" s="111">
        <v>0</v>
      </c>
      <c r="J91" s="112">
        <v>0</v>
      </c>
      <c r="K91" s="58"/>
    </row>
    <row r="92" spans="1:11" ht="35.15" customHeight="1" x14ac:dyDescent="0.25">
      <c r="A92" s="104" t="s">
        <v>646</v>
      </c>
      <c r="B92" s="178" t="s">
        <v>766</v>
      </c>
      <c r="C92" s="106" t="s">
        <v>445</v>
      </c>
      <c r="D92" s="107">
        <v>1.671</v>
      </c>
      <c r="E92" s="108">
        <v>0.40899999999999997</v>
      </c>
      <c r="F92" s="109">
        <v>5.3999999999999999E-2</v>
      </c>
      <c r="G92" s="110">
        <v>23.34</v>
      </c>
      <c r="H92" s="111">
        <v>0</v>
      </c>
      <c r="I92" s="111">
        <v>0</v>
      </c>
      <c r="J92" s="112">
        <v>0</v>
      </c>
      <c r="K92" s="58"/>
    </row>
    <row r="93" spans="1:11" ht="35.15" customHeight="1" x14ac:dyDescent="0.25">
      <c r="A93" s="104" t="s">
        <v>414</v>
      </c>
      <c r="B93" s="178"/>
      <c r="C93" s="106">
        <v>4</v>
      </c>
      <c r="D93" s="107">
        <v>1.671</v>
      </c>
      <c r="E93" s="108">
        <v>0.40899999999999997</v>
      </c>
      <c r="F93" s="109">
        <v>5.3999999999999999E-2</v>
      </c>
      <c r="G93" s="111">
        <v>0</v>
      </c>
      <c r="H93" s="111">
        <v>0</v>
      </c>
      <c r="I93" s="111">
        <v>0</v>
      </c>
      <c r="J93" s="112">
        <v>0</v>
      </c>
      <c r="K93" s="58"/>
    </row>
    <row r="94" spans="1:11" ht="35.15" customHeight="1" x14ac:dyDescent="0.25">
      <c r="A94" s="104" t="s">
        <v>502</v>
      </c>
      <c r="B94" s="178" t="s">
        <v>767</v>
      </c>
      <c r="C94" s="106">
        <v>0</v>
      </c>
      <c r="D94" s="107">
        <v>1.202</v>
      </c>
      <c r="E94" s="108">
        <v>0.28899999999999998</v>
      </c>
      <c r="F94" s="109">
        <v>3.6999999999999998E-2</v>
      </c>
      <c r="G94" s="110">
        <v>2.91</v>
      </c>
      <c r="H94" s="110">
        <v>0.76</v>
      </c>
      <c r="I94" s="113">
        <v>0.76</v>
      </c>
      <c r="J94" s="114">
        <v>1.9E-2</v>
      </c>
      <c r="K94" s="58"/>
    </row>
    <row r="95" spans="1:11" ht="35.15" customHeight="1" x14ac:dyDescent="0.25">
      <c r="A95" s="104" t="s">
        <v>503</v>
      </c>
      <c r="B95" s="178">
        <v>826</v>
      </c>
      <c r="C95" s="106">
        <v>0</v>
      </c>
      <c r="D95" s="107">
        <v>1.202</v>
      </c>
      <c r="E95" s="108">
        <v>0.28899999999999998</v>
      </c>
      <c r="F95" s="109">
        <v>3.6999999999999998E-2</v>
      </c>
      <c r="G95" s="110">
        <v>39.18</v>
      </c>
      <c r="H95" s="110">
        <v>0.76</v>
      </c>
      <c r="I95" s="113">
        <v>0.76</v>
      </c>
      <c r="J95" s="114">
        <v>1.9E-2</v>
      </c>
      <c r="K95" s="58"/>
    </row>
    <row r="96" spans="1:11" ht="35.15" customHeight="1" x14ac:dyDescent="0.25">
      <c r="A96" s="104" t="s">
        <v>504</v>
      </c>
      <c r="B96" s="178" t="s">
        <v>768</v>
      </c>
      <c r="C96" s="106">
        <v>0</v>
      </c>
      <c r="D96" s="107">
        <v>1.202</v>
      </c>
      <c r="E96" s="108">
        <v>0.28899999999999998</v>
      </c>
      <c r="F96" s="109">
        <v>3.6999999999999998E-2</v>
      </c>
      <c r="G96" s="110">
        <v>74.55</v>
      </c>
      <c r="H96" s="110">
        <v>0.76</v>
      </c>
      <c r="I96" s="113">
        <v>0.76</v>
      </c>
      <c r="J96" s="114">
        <v>1.9E-2</v>
      </c>
      <c r="K96" s="58"/>
    </row>
    <row r="97" spans="1:11" ht="35.15" customHeight="1" x14ac:dyDescent="0.25">
      <c r="A97" s="104" t="s">
        <v>505</v>
      </c>
      <c r="B97" s="178" t="s">
        <v>769</v>
      </c>
      <c r="C97" s="106">
        <v>0</v>
      </c>
      <c r="D97" s="107">
        <v>1.202</v>
      </c>
      <c r="E97" s="108">
        <v>0.28899999999999998</v>
      </c>
      <c r="F97" s="109">
        <v>3.6999999999999998E-2</v>
      </c>
      <c r="G97" s="110">
        <v>112.6</v>
      </c>
      <c r="H97" s="110">
        <v>0.76</v>
      </c>
      <c r="I97" s="113">
        <v>0.76</v>
      </c>
      <c r="J97" s="114">
        <v>1.9E-2</v>
      </c>
      <c r="K97" s="58"/>
    </row>
    <row r="98" spans="1:11" ht="35.15" customHeight="1" x14ac:dyDescent="0.25">
      <c r="A98" s="104" t="s">
        <v>506</v>
      </c>
      <c r="B98" s="178" t="s">
        <v>770</v>
      </c>
      <c r="C98" s="106">
        <v>0</v>
      </c>
      <c r="D98" s="107">
        <v>1.202</v>
      </c>
      <c r="E98" s="108">
        <v>0.28899999999999998</v>
      </c>
      <c r="F98" s="109">
        <v>3.6999999999999998E-2</v>
      </c>
      <c r="G98" s="110">
        <v>245.29</v>
      </c>
      <c r="H98" s="110">
        <v>0.76</v>
      </c>
      <c r="I98" s="113">
        <v>0.76</v>
      </c>
      <c r="J98" s="114">
        <v>1.9E-2</v>
      </c>
      <c r="K98" s="58"/>
    </row>
    <row r="99" spans="1:11" ht="35.15" customHeight="1" x14ac:dyDescent="0.25">
      <c r="A99" s="104" t="s">
        <v>507</v>
      </c>
      <c r="B99" s="178" t="s">
        <v>771</v>
      </c>
      <c r="C99" s="106">
        <v>0</v>
      </c>
      <c r="D99" s="107">
        <v>1.302</v>
      </c>
      <c r="E99" s="108">
        <v>0.30099999999999999</v>
      </c>
      <c r="F99" s="109">
        <v>3.5999999999999997E-2</v>
      </c>
      <c r="G99" s="110">
        <v>5</v>
      </c>
      <c r="H99" s="110">
        <v>1.03</v>
      </c>
      <c r="I99" s="113">
        <v>1.03</v>
      </c>
      <c r="J99" s="114">
        <v>1.7999999999999999E-2</v>
      </c>
      <c r="K99" s="58"/>
    </row>
    <row r="100" spans="1:11" ht="35.15" customHeight="1" x14ac:dyDescent="0.25">
      <c r="A100" s="104" t="s">
        <v>508</v>
      </c>
      <c r="B100" s="178">
        <v>827</v>
      </c>
      <c r="C100" s="106">
        <v>0</v>
      </c>
      <c r="D100" s="107">
        <v>1.302</v>
      </c>
      <c r="E100" s="108">
        <v>0.30099999999999999</v>
      </c>
      <c r="F100" s="109">
        <v>3.5999999999999997E-2</v>
      </c>
      <c r="G100" s="110">
        <v>67.41</v>
      </c>
      <c r="H100" s="110">
        <v>1.03</v>
      </c>
      <c r="I100" s="113">
        <v>1.03</v>
      </c>
      <c r="J100" s="114">
        <v>1.7999999999999999E-2</v>
      </c>
      <c r="K100" s="58"/>
    </row>
    <row r="101" spans="1:11" ht="35.15" customHeight="1" x14ac:dyDescent="0.25">
      <c r="A101" s="104" t="s">
        <v>509</v>
      </c>
      <c r="B101" s="178" t="s">
        <v>772</v>
      </c>
      <c r="C101" s="106">
        <v>0</v>
      </c>
      <c r="D101" s="107">
        <v>1.302</v>
      </c>
      <c r="E101" s="108">
        <v>0.30099999999999999</v>
      </c>
      <c r="F101" s="109">
        <v>3.5999999999999997E-2</v>
      </c>
      <c r="G101" s="110">
        <v>128.28</v>
      </c>
      <c r="H101" s="110">
        <v>1.03</v>
      </c>
      <c r="I101" s="113">
        <v>1.03</v>
      </c>
      <c r="J101" s="114">
        <v>1.7999999999999999E-2</v>
      </c>
      <c r="K101" s="58"/>
    </row>
    <row r="102" spans="1:11" ht="35.15" customHeight="1" x14ac:dyDescent="0.25">
      <c r="A102" s="104" t="s">
        <v>510</v>
      </c>
      <c r="B102" s="178" t="s">
        <v>773</v>
      </c>
      <c r="C102" s="106">
        <v>0</v>
      </c>
      <c r="D102" s="107">
        <v>1.302</v>
      </c>
      <c r="E102" s="108">
        <v>0.30099999999999999</v>
      </c>
      <c r="F102" s="109">
        <v>3.5999999999999997E-2</v>
      </c>
      <c r="G102" s="110">
        <v>193.73</v>
      </c>
      <c r="H102" s="110">
        <v>1.03</v>
      </c>
      <c r="I102" s="113">
        <v>1.03</v>
      </c>
      <c r="J102" s="114">
        <v>1.7999999999999999E-2</v>
      </c>
      <c r="K102" s="58"/>
    </row>
    <row r="103" spans="1:11" ht="35.15" customHeight="1" x14ac:dyDescent="0.25">
      <c r="A103" s="104" t="s">
        <v>511</v>
      </c>
      <c r="B103" s="178" t="s">
        <v>774</v>
      </c>
      <c r="C103" s="106">
        <v>0</v>
      </c>
      <c r="D103" s="107">
        <v>1.302</v>
      </c>
      <c r="E103" s="108">
        <v>0.30099999999999999</v>
      </c>
      <c r="F103" s="109">
        <v>3.5999999999999997E-2</v>
      </c>
      <c r="G103" s="110">
        <v>422.05</v>
      </c>
      <c r="H103" s="110">
        <v>1.03</v>
      </c>
      <c r="I103" s="113">
        <v>1.03</v>
      </c>
      <c r="J103" s="114">
        <v>1.7999999999999999E-2</v>
      </c>
      <c r="K103" s="58"/>
    </row>
    <row r="104" spans="1:11" ht="35.15" customHeight="1" x14ac:dyDescent="0.25">
      <c r="A104" s="104" t="s">
        <v>512</v>
      </c>
      <c r="B104" s="178" t="s">
        <v>775</v>
      </c>
      <c r="C104" s="106">
        <v>0</v>
      </c>
      <c r="D104" s="107">
        <v>1.0880000000000001</v>
      </c>
      <c r="E104" s="108">
        <v>0.23899999999999999</v>
      </c>
      <c r="F104" s="109">
        <v>2.5999999999999999E-2</v>
      </c>
      <c r="G104" s="110">
        <v>161.99</v>
      </c>
      <c r="H104" s="110">
        <v>1.64</v>
      </c>
      <c r="I104" s="113">
        <v>1.64</v>
      </c>
      <c r="J104" s="114">
        <v>1.4E-2</v>
      </c>
      <c r="K104" s="58"/>
    </row>
    <row r="105" spans="1:11" ht="35.15" customHeight="1" x14ac:dyDescent="0.25">
      <c r="A105" s="104" t="s">
        <v>513</v>
      </c>
      <c r="B105" s="178">
        <v>527</v>
      </c>
      <c r="C105" s="106">
        <v>0</v>
      </c>
      <c r="D105" s="107">
        <v>1.0880000000000001</v>
      </c>
      <c r="E105" s="108">
        <v>0.23899999999999999</v>
      </c>
      <c r="F105" s="109">
        <v>2.5999999999999999E-2</v>
      </c>
      <c r="G105" s="110">
        <v>681.57</v>
      </c>
      <c r="H105" s="110">
        <v>1.64</v>
      </c>
      <c r="I105" s="113">
        <v>1.64</v>
      </c>
      <c r="J105" s="114">
        <v>1.4E-2</v>
      </c>
      <c r="K105" s="58"/>
    </row>
    <row r="106" spans="1:11" ht="35.15" customHeight="1" x14ac:dyDescent="0.25">
      <c r="A106" s="104" t="s">
        <v>514</v>
      </c>
      <c r="B106" s="178" t="s">
        <v>776</v>
      </c>
      <c r="C106" s="106">
        <v>0</v>
      </c>
      <c r="D106" s="107">
        <v>1.0880000000000001</v>
      </c>
      <c r="E106" s="108">
        <v>0.23899999999999999</v>
      </c>
      <c r="F106" s="109">
        <v>2.5999999999999999E-2</v>
      </c>
      <c r="G106" s="110">
        <v>1689.65</v>
      </c>
      <c r="H106" s="110">
        <v>1.64</v>
      </c>
      <c r="I106" s="113">
        <v>1.64</v>
      </c>
      <c r="J106" s="114">
        <v>1.4E-2</v>
      </c>
      <c r="K106" s="58"/>
    </row>
    <row r="107" spans="1:11" ht="35.15" customHeight="1" x14ac:dyDescent="0.25">
      <c r="A107" s="104" t="s">
        <v>515</v>
      </c>
      <c r="B107" s="178" t="s">
        <v>777</v>
      </c>
      <c r="C107" s="106">
        <v>0</v>
      </c>
      <c r="D107" s="107">
        <v>1.0880000000000001</v>
      </c>
      <c r="E107" s="108">
        <v>0.23899999999999999</v>
      </c>
      <c r="F107" s="109">
        <v>2.5999999999999999E-2</v>
      </c>
      <c r="G107" s="110">
        <v>3158.71</v>
      </c>
      <c r="H107" s="110">
        <v>1.64</v>
      </c>
      <c r="I107" s="113">
        <v>1.64</v>
      </c>
      <c r="J107" s="114">
        <v>1.4E-2</v>
      </c>
      <c r="K107" s="58"/>
    </row>
    <row r="108" spans="1:11" ht="35.15" customHeight="1" x14ac:dyDescent="0.25">
      <c r="A108" s="104" t="s">
        <v>516</v>
      </c>
      <c r="B108" s="178" t="s">
        <v>778</v>
      </c>
      <c r="C108" s="106">
        <v>0</v>
      </c>
      <c r="D108" s="107">
        <v>1.0880000000000001</v>
      </c>
      <c r="E108" s="108">
        <v>0.23899999999999999</v>
      </c>
      <c r="F108" s="109">
        <v>2.5999999999999999E-2</v>
      </c>
      <c r="G108" s="110">
        <v>7802.16</v>
      </c>
      <c r="H108" s="110">
        <v>1.64</v>
      </c>
      <c r="I108" s="113">
        <v>1.64</v>
      </c>
      <c r="J108" s="114">
        <v>1.4E-2</v>
      </c>
      <c r="K108" s="58"/>
    </row>
    <row r="109" spans="1:11" ht="35.15" customHeight="1" x14ac:dyDescent="0.25">
      <c r="A109" s="104" t="s">
        <v>415</v>
      </c>
      <c r="B109" s="178"/>
      <c r="C109" s="106" t="s">
        <v>446</v>
      </c>
      <c r="D109" s="115">
        <v>4.242</v>
      </c>
      <c r="E109" s="116">
        <v>0.47699999999999998</v>
      </c>
      <c r="F109" s="117">
        <v>0.20899999999999999</v>
      </c>
      <c r="G109" s="111">
        <v>0</v>
      </c>
      <c r="H109" s="111">
        <v>0</v>
      </c>
      <c r="I109" s="111">
        <v>0</v>
      </c>
      <c r="J109" s="112">
        <v>0</v>
      </c>
      <c r="K109" s="58"/>
    </row>
    <row r="110" spans="1:11" ht="35.15" customHeight="1" x14ac:dyDescent="0.25">
      <c r="A110" s="104" t="s">
        <v>416</v>
      </c>
      <c r="B110" s="178">
        <v>833</v>
      </c>
      <c r="C110" s="106" t="s">
        <v>688</v>
      </c>
      <c r="D110" s="107">
        <v>-1.7669999999999999</v>
      </c>
      <c r="E110" s="108">
        <v>-0.433</v>
      </c>
      <c r="F110" s="109">
        <v>-5.7000000000000002E-2</v>
      </c>
      <c r="G110" s="111">
        <v>0</v>
      </c>
      <c r="H110" s="111">
        <v>0</v>
      </c>
      <c r="I110" s="111">
        <v>0</v>
      </c>
      <c r="J110" s="112">
        <v>0</v>
      </c>
      <c r="K110" s="58"/>
    </row>
    <row r="111" spans="1:11" ht="35.15" customHeight="1" x14ac:dyDescent="0.25">
      <c r="A111" s="104" t="s">
        <v>417</v>
      </c>
      <c r="B111" s="178">
        <v>834</v>
      </c>
      <c r="C111" s="106">
        <v>8</v>
      </c>
      <c r="D111" s="107">
        <v>-1.7829999999999999</v>
      </c>
      <c r="E111" s="108">
        <v>-0.432</v>
      </c>
      <c r="F111" s="109">
        <v>-5.6000000000000001E-2</v>
      </c>
      <c r="G111" s="111">
        <v>0</v>
      </c>
      <c r="H111" s="111">
        <v>0</v>
      </c>
      <c r="I111" s="111">
        <v>0</v>
      </c>
      <c r="J111" s="112">
        <v>0</v>
      </c>
      <c r="K111" s="58"/>
    </row>
    <row r="112" spans="1:11" ht="35.15" customHeight="1" x14ac:dyDescent="0.25">
      <c r="A112" s="104" t="s">
        <v>418</v>
      </c>
      <c r="B112" s="178">
        <v>835</v>
      </c>
      <c r="C112" s="106">
        <v>0</v>
      </c>
      <c r="D112" s="107">
        <v>-1.7669999999999999</v>
      </c>
      <c r="E112" s="108">
        <v>-0.433</v>
      </c>
      <c r="F112" s="109">
        <v>-5.7000000000000002E-2</v>
      </c>
      <c r="G112" s="111">
        <v>0</v>
      </c>
      <c r="H112" s="111">
        <v>0</v>
      </c>
      <c r="I112" s="111">
        <v>0</v>
      </c>
      <c r="J112" s="114">
        <v>2.5000000000000001E-2</v>
      </c>
      <c r="K112" s="58"/>
    </row>
    <row r="113" spans="1:11" ht="35.15" customHeight="1" x14ac:dyDescent="0.25">
      <c r="A113" s="104" t="s">
        <v>419</v>
      </c>
      <c r="B113" s="178">
        <v>837</v>
      </c>
      <c r="C113" s="106">
        <v>0</v>
      </c>
      <c r="D113" s="107">
        <v>-1.7829999999999999</v>
      </c>
      <c r="E113" s="108">
        <v>-0.432</v>
      </c>
      <c r="F113" s="109">
        <v>-5.6000000000000001E-2</v>
      </c>
      <c r="G113" s="111">
        <v>0</v>
      </c>
      <c r="H113" s="111">
        <v>0</v>
      </c>
      <c r="I113" s="111">
        <v>0</v>
      </c>
      <c r="J113" s="114">
        <v>2.8000000000000001E-2</v>
      </c>
      <c r="K113" s="58"/>
    </row>
    <row r="114" spans="1:11" ht="35.15" customHeight="1" x14ac:dyDescent="0.25">
      <c r="A114" s="104" t="s">
        <v>420</v>
      </c>
      <c r="B114" s="178">
        <v>543</v>
      </c>
      <c r="C114" s="106">
        <v>0</v>
      </c>
      <c r="D114" s="107">
        <v>-2.1459999999999999</v>
      </c>
      <c r="E114" s="108">
        <v>-0.495</v>
      </c>
      <c r="F114" s="109">
        <v>-5.8999999999999997E-2</v>
      </c>
      <c r="G114" s="110">
        <v>61.4</v>
      </c>
      <c r="H114" s="111">
        <v>0</v>
      </c>
      <c r="I114" s="111">
        <v>0</v>
      </c>
      <c r="J114" s="114">
        <v>4.2000000000000003E-2</v>
      </c>
      <c r="K114" s="58"/>
    </row>
    <row r="115" spans="1:11" ht="35.15" customHeight="1" x14ac:dyDescent="0.25">
      <c r="A115" s="104" t="s">
        <v>647</v>
      </c>
      <c r="B115" s="178"/>
      <c r="C115" s="106" t="s">
        <v>444</v>
      </c>
      <c r="D115" s="107">
        <v>0.99099999999999999</v>
      </c>
      <c r="E115" s="108">
        <v>0.24299999999999999</v>
      </c>
      <c r="F115" s="109">
        <v>3.2000000000000001E-2</v>
      </c>
      <c r="G115" s="110">
        <v>2.5099999999999998</v>
      </c>
      <c r="H115" s="111">
        <v>0</v>
      </c>
      <c r="I115" s="111">
        <v>0</v>
      </c>
      <c r="J115" s="112">
        <v>0</v>
      </c>
      <c r="K115" s="58"/>
    </row>
    <row r="116" spans="1:11" ht="35.15" customHeight="1" x14ac:dyDescent="0.25">
      <c r="A116" s="104" t="s">
        <v>648</v>
      </c>
      <c r="B116" s="178"/>
      <c r="C116" s="106">
        <v>2</v>
      </c>
      <c r="D116" s="107">
        <v>0.99099999999999999</v>
      </c>
      <c r="E116" s="108">
        <v>0.24299999999999999</v>
      </c>
      <c r="F116" s="109">
        <v>3.2000000000000001E-2</v>
      </c>
      <c r="G116" s="111">
        <v>0</v>
      </c>
      <c r="H116" s="111">
        <v>0</v>
      </c>
      <c r="I116" s="111">
        <v>0</v>
      </c>
      <c r="J116" s="112">
        <v>0</v>
      </c>
      <c r="K116" s="58"/>
    </row>
    <row r="117" spans="1:11" ht="35.15" customHeight="1" x14ac:dyDescent="0.25">
      <c r="A117" s="104" t="s">
        <v>649</v>
      </c>
      <c r="B117" s="178"/>
      <c r="C117" s="106" t="s">
        <v>445</v>
      </c>
      <c r="D117" s="107">
        <v>1.1259999999999999</v>
      </c>
      <c r="E117" s="108">
        <v>0.27600000000000002</v>
      </c>
      <c r="F117" s="109">
        <v>3.5999999999999997E-2</v>
      </c>
      <c r="G117" s="110">
        <v>1.52</v>
      </c>
      <c r="H117" s="111">
        <v>0</v>
      </c>
      <c r="I117" s="111">
        <v>0</v>
      </c>
      <c r="J117" s="112">
        <v>0</v>
      </c>
      <c r="K117" s="58"/>
    </row>
    <row r="118" spans="1:11" ht="35.15" customHeight="1" x14ac:dyDescent="0.25">
      <c r="A118" s="104" t="s">
        <v>650</v>
      </c>
      <c r="B118" s="178"/>
      <c r="C118" s="106" t="s">
        <v>445</v>
      </c>
      <c r="D118" s="107">
        <v>1.1259999999999999</v>
      </c>
      <c r="E118" s="108">
        <v>0.27600000000000002</v>
      </c>
      <c r="F118" s="109">
        <v>3.5999999999999997E-2</v>
      </c>
      <c r="G118" s="110">
        <v>2.61</v>
      </c>
      <c r="H118" s="111">
        <v>0</v>
      </c>
      <c r="I118" s="111">
        <v>0</v>
      </c>
      <c r="J118" s="112">
        <v>0</v>
      </c>
      <c r="K118" s="58"/>
    </row>
    <row r="119" spans="1:11" ht="35.15" customHeight="1" x14ac:dyDescent="0.25">
      <c r="A119" s="104" t="s">
        <v>651</v>
      </c>
      <c r="B119" s="178"/>
      <c r="C119" s="106" t="s">
        <v>445</v>
      </c>
      <c r="D119" s="107">
        <v>1.1259999999999999</v>
      </c>
      <c r="E119" s="108">
        <v>0.27600000000000002</v>
      </c>
      <c r="F119" s="109">
        <v>3.5999999999999997E-2</v>
      </c>
      <c r="G119" s="110">
        <v>4.01</v>
      </c>
      <c r="H119" s="111">
        <v>0</v>
      </c>
      <c r="I119" s="111">
        <v>0</v>
      </c>
      <c r="J119" s="112">
        <v>0</v>
      </c>
      <c r="K119" s="58"/>
    </row>
    <row r="120" spans="1:11" ht="35.15" customHeight="1" x14ac:dyDescent="0.25">
      <c r="A120" s="104" t="s">
        <v>652</v>
      </c>
      <c r="B120" s="178"/>
      <c r="C120" s="106" t="s">
        <v>445</v>
      </c>
      <c r="D120" s="107">
        <v>1.1259999999999999</v>
      </c>
      <c r="E120" s="108">
        <v>0.27600000000000002</v>
      </c>
      <c r="F120" s="109">
        <v>3.5999999999999997E-2</v>
      </c>
      <c r="G120" s="110">
        <v>6.68</v>
      </c>
      <c r="H120" s="111">
        <v>0</v>
      </c>
      <c r="I120" s="111">
        <v>0</v>
      </c>
      <c r="J120" s="112">
        <v>0</v>
      </c>
      <c r="K120" s="58"/>
    </row>
    <row r="121" spans="1:11" ht="35.15" customHeight="1" x14ac:dyDescent="0.25">
      <c r="A121" s="104" t="s">
        <v>653</v>
      </c>
      <c r="B121" s="178"/>
      <c r="C121" s="106" t="s">
        <v>445</v>
      </c>
      <c r="D121" s="107">
        <v>1.1259999999999999</v>
      </c>
      <c r="E121" s="108">
        <v>0.27600000000000002</v>
      </c>
      <c r="F121" s="109">
        <v>3.5999999999999997E-2</v>
      </c>
      <c r="G121" s="110">
        <v>15.74</v>
      </c>
      <c r="H121" s="111">
        <v>0</v>
      </c>
      <c r="I121" s="111">
        <v>0</v>
      </c>
      <c r="J121" s="112">
        <v>0</v>
      </c>
      <c r="K121" s="58"/>
    </row>
    <row r="122" spans="1:11" ht="35.15" customHeight="1" x14ac:dyDescent="0.25">
      <c r="A122" s="104" t="s">
        <v>421</v>
      </c>
      <c r="B122" s="178"/>
      <c r="C122" s="106">
        <v>4</v>
      </c>
      <c r="D122" s="107">
        <v>1.1259999999999999</v>
      </c>
      <c r="E122" s="108">
        <v>0.27600000000000002</v>
      </c>
      <c r="F122" s="109">
        <v>3.5999999999999997E-2</v>
      </c>
      <c r="G122" s="111">
        <v>0</v>
      </c>
      <c r="H122" s="111">
        <v>0</v>
      </c>
      <c r="I122" s="111">
        <v>0</v>
      </c>
      <c r="J122" s="112">
        <v>0</v>
      </c>
      <c r="K122" s="58"/>
    </row>
    <row r="123" spans="1:11" ht="35.15" customHeight="1" x14ac:dyDescent="0.25">
      <c r="A123" s="104" t="s">
        <v>517</v>
      </c>
      <c r="B123" s="178"/>
      <c r="C123" s="106">
        <v>0</v>
      </c>
      <c r="D123" s="107">
        <v>0.81</v>
      </c>
      <c r="E123" s="108">
        <v>0.19500000000000001</v>
      </c>
      <c r="F123" s="109">
        <v>2.5000000000000001E-2</v>
      </c>
      <c r="G123" s="110">
        <v>1.96</v>
      </c>
      <c r="H123" s="110">
        <v>0.52</v>
      </c>
      <c r="I123" s="113">
        <v>0.52</v>
      </c>
      <c r="J123" s="114">
        <v>1.2E-2</v>
      </c>
      <c r="K123" s="58"/>
    </row>
    <row r="124" spans="1:11" ht="35.15" customHeight="1" x14ac:dyDescent="0.25">
      <c r="A124" s="104" t="s">
        <v>518</v>
      </c>
      <c r="B124" s="178"/>
      <c r="C124" s="106">
        <v>0</v>
      </c>
      <c r="D124" s="107">
        <v>0.81</v>
      </c>
      <c r="E124" s="108">
        <v>0.19500000000000001</v>
      </c>
      <c r="F124" s="109">
        <v>2.5000000000000001E-2</v>
      </c>
      <c r="G124" s="110">
        <v>26.41</v>
      </c>
      <c r="H124" s="110">
        <v>0.52</v>
      </c>
      <c r="I124" s="113">
        <v>0.52</v>
      </c>
      <c r="J124" s="114">
        <v>1.2E-2</v>
      </c>
      <c r="K124" s="58"/>
    </row>
    <row r="125" spans="1:11" ht="35.15" customHeight="1" x14ac:dyDescent="0.25">
      <c r="A125" s="104" t="s">
        <v>519</v>
      </c>
      <c r="B125" s="178"/>
      <c r="C125" s="106">
        <v>0</v>
      </c>
      <c r="D125" s="107">
        <v>0.81</v>
      </c>
      <c r="E125" s="108">
        <v>0.19500000000000001</v>
      </c>
      <c r="F125" s="109">
        <v>2.5000000000000001E-2</v>
      </c>
      <c r="G125" s="110">
        <v>50.26</v>
      </c>
      <c r="H125" s="110">
        <v>0.52</v>
      </c>
      <c r="I125" s="113">
        <v>0.52</v>
      </c>
      <c r="J125" s="114">
        <v>1.2E-2</v>
      </c>
      <c r="K125" s="58"/>
    </row>
    <row r="126" spans="1:11" ht="35.15" customHeight="1" x14ac:dyDescent="0.25">
      <c r="A126" s="104" t="s">
        <v>520</v>
      </c>
      <c r="B126" s="178"/>
      <c r="C126" s="106">
        <v>0</v>
      </c>
      <c r="D126" s="107">
        <v>0.81</v>
      </c>
      <c r="E126" s="108">
        <v>0.19500000000000001</v>
      </c>
      <c r="F126" s="109">
        <v>2.5000000000000001E-2</v>
      </c>
      <c r="G126" s="110">
        <v>75.91</v>
      </c>
      <c r="H126" s="110">
        <v>0.52</v>
      </c>
      <c r="I126" s="113">
        <v>0.52</v>
      </c>
      <c r="J126" s="114">
        <v>1.2E-2</v>
      </c>
      <c r="K126" s="58"/>
    </row>
    <row r="127" spans="1:11" ht="35.15" customHeight="1" x14ac:dyDescent="0.25">
      <c r="A127" s="104" t="s">
        <v>521</v>
      </c>
      <c r="B127" s="178"/>
      <c r="C127" s="106">
        <v>0</v>
      </c>
      <c r="D127" s="107">
        <v>0.81</v>
      </c>
      <c r="E127" s="108">
        <v>0.19500000000000001</v>
      </c>
      <c r="F127" s="109">
        <v>2.5000000000000001E-2</v>
      </c>
      <c r="G127" s="110">
        <v>165.37</v>
      </c>
      <c r="H127" s="110">
        <v>0.52</v>
      </c>
      <c r="I127" s="113">
        <v>0.52</v>
      </c>
      <c r="J127" s="114">
        <v>1.2E-2</v>
      </c>
      <c r="K127" s="58"/>
    </row>
    <row r="128" spans="1:11" ht="35.15" customHeight="1" x14ac:dyDescent="0.25">
      <c r="A128" s="104" t="s">
        <v>522</v>
      </c>
      <c r="B128" s="178"/>
      <c r="C128" s="106">
        <v>0</v>
      </c>
      <c r="D128" s="107">
        <v>0.878</v>
      </c>
      <c r="E128" s="108">
        <v>0.20300000000000001</v>
      </c>
      <c r="F128" s="109">
        <v>2.4E-2</v>
      </c>
      <c r="G128" s="110">
        <v>3.37</v>
      </c>
      <c r="H128" s="110">
        <v>0.7</v>
      </c>
      <c r="I128" s="113">
        <v>0.7</v>
      </c>
      <c r="J128" s="114">
        <v>1.2E-2</v>
      </c>
      <c r="K128" s="58"/>
    </row>
    <row r="129" spans="1:11" ht="35.15" customHeight="1" x14ac:dyDescent="0.25">
      <c r="A129" s="104" t="s">
        <v>523</v>
      </c>
      <c r="B129" s="178"/>
      <c r="C129" s="106">
        <v>0</v>
      </c>
      <c r="D129" s="107">
        <v>0.878</v>
      </c>
      <c r="E129" s="108">
        <v>0.20300000000000001</v>
      </c>
      <c r="F129" s="109">
        <v>2.4E-2</v>
      </c>
      <c r="G129" s="110">
        <v>45.45</v>
      </c>
      <c r="H129" s="110">
        <v>0.7</v>
      </c>
      <c r="I129" s="113">
        <v>0.7</v>
      </c>
      <c r="J129" s="114">
        <v>1.2E-2</v>
      </c>
      <c r="K129" s="58"/>
    </row>
    <row r="130" spans="1:11" ht="35.15" customHeight="1" x14ac:dyDescent="0.25">
      <c r="A130" s="104" t="s">
        <v>524</v>
      </c>
      <c r="B130" s="178"/>
      <c r="C130" s="106">
        <v>0</v>
      </c>
      <c r="D130" s="107">
        <v>0.878</v>
      </c>
      <c r="E130" s="108">
        <v>0.20300000000000001</v>
      </c>
      <c r="F130" s="109">
        <v>2.4E-2</v>
      </c>
      <c r="G130" s="110">
        <v>86.48</v>
      </c>
      <c r="H130" s="110">
        <v>0.7</v>
      </c>
      <c r="I130" s="113">
        <v>0.7</v>
      </c>
      <c r="J130" s="114">
        <v>1.2E-2</v>
      </c>
      <c r="K130" s="58"/>
    </row>
    <row r="131" spans="1:11" ht="35.15" customHeight="1" x14ac:dyDescent="0.25">
      <c r="A131" s="104" t="s">
        <v>525</v>
      </c>
      <c r="B131" s="178"/>
      <c r="C131" s="106">
        <v>0</v>
      </c>
      <c r="D131" s="107">
        <v>0.878</v>
      </c>
      <c r="E131" s="108">
        <v>0.20300000000000001</v>
      </c>
      <c r="F131" s="109">
        <v>2.4E-2</v>
      </c>
      <c r="G131" s="110">
        <v>130.61000000000001</v>
      </c>
      <c r="H131" s="110">
        <v>0.7</v>
      </c>
      <c r="I131" s="113">
        <v>0.7</v>
      </c>
      <c r="J131" s="114">
        <v>1.2E-2</v>
      </c>
      <c r="K131" s="58"/>
    </row>
    <row r="132" spans="1:11" ht="35.15" customHeight="1" x14ac:dyDescent="0.25">
      <c r="A132" s="104" t="s">
        <v>526</v>
      </c>
      <c r="B132" s="178"/>
      <c r="C132" s="106">
        <v>0</v>
      </c>
      <c r="D132" s="107">
        <v>0.878</v>
      </c>
      <c r="E132" s="108">
        <v>0.20300000000000001</v>
      </c>
      <c r="F132" s="109">
        <v>2.4E-2</v>
      </c>
      <c r="G132" s="110">
        <v>284.52999999999997</v>
      </c>
      <c r="H132" s="110">
        <v>0.7</v>
      </c>
      <c r="I132" s="113">
        <v>0.7</v>
      </c>
      <c r="J132" s="114">
        <v>1.2E-2</v>
      </c>
      <c r="K132" s="58"/>
    </row>
    <row r="133" spans="1:11" ht="35.15" customHeight="1" x14ac:dyDescent="0.25">
      <c r="A133" s="104" t="s">
        <v>527</v>
      </c>
      <c r="B133" s="178"/>
      <c r="C133" s="106">
        <v>0</v>
      </c>
      <c r="D133" s="107">
        <v>0.73299999999999998</v>
      </c>
      <c r="E133" s="108">
        <v>0.161</v>
      </c>
      <c r="F133" s="109">
        <v>1.7000000000000001E-2</v>
      </c>
      <c r="G133" s="110">
        <v>109.21</v>
      </c>
      <c r="H133" s="110">
        <v>1.1100000000000001</v>
      </c>
      <c r="I133" s="113">
        <v>1.1100000000000001</v>
      </c>
      <c r="J133" s="114">
        <v>8.9999999999999993E-3</v>
      </c>
      <c r="K133" s="58"/>
    </row>
    <row r="134" spans="1:11" ht="35.15" customHeight="1" x14ac:dyDescent="0.25">
      <c r="A134" s="104" t="s">
        <v>528</v>
      </c>
      <c r="B134" s="178"/>
      <c r="C134" s="106">
        <v>0</v>
      </c>
      <c r="D134" s="107">
        <v>0.73299999999999998</v>
      </c>
      <c r="E134" s="108">
        <v>0.161</v>
      </c>
      <c r="F134" s="109">
        <v>1.7000000000000001E-2</v>
      </c>
      <c r="G134" s="110">
        <v>459.49</v>
      </c>
      <c r="H134" s="110">
        <v>1.1100000000000001</v>
      </c>
      <c r="I134" s="113">
        <v>1.1100000000000001</v>
      </c>
      <c r="J134" s="114">
        <v>8.9999999999999993E-3</v>
      </c>
      <c r="K134" s="58"/>
    </row>
    <row r="135" spans="1:11" ht="35.15" customHeight="1" x14ac:dyDescent="0.25">
      <c r="A135" s="104" t="s">
        <v>529</v>
      </c>
      <c r="B135" s="178"/>
      <c r="C135" s="106">
        <v>0</v>
      </c>
      <c r="D135" s="107">
        <v>0.73299999999999998</v>
      </c>
      <c r="E135" s="108">
        <v>0.161</v>
      </c>
      <c r="F135" s="109">
        <v>1.7000000000000001E-2</v>
      </c>
      <c r="G135" s="110">
        <v>1139.1099999999999</v>
      </c>
      <c r="H135" s="110">
        <v>1.1100000000000001</v>
      </c>
      <c r="I135" s="113">
        <v>1.1100000000000001</v>
      </c>
      <c r="J135" s="114">
        <v>8.9999999999999993E-3</v>
      </c>
      <c r="K135" s="58"/>
    </row>
    <row r="136" spans="1:11" ht="35.15" customHeight="1" x14ac:dyDescent="0.25">
      <c r="A136" s="104" t="s">
        <v>530</v>
      </c>
      <c r="B136" s="178"/>
      <c r="C136" s="106">
        <v>0</v>
      </c>
      <c r="D136" s="107">
        <v>0.73299999999999998</v>
      </c>
      <c r="E136" s="108">
        <v>0.161</v>
      </c>
      <c r="F136" s="109">
        <v>1.7000000000000001E-2</v>
      </c>
      <c r="G136" s="110">
        <v>2129.5</v>
      </c>
      <c r="H136" s="110">
        <v>1.1100000000000001</v>
      </c>
      <c r="I136" s="113">
        <v>1.1100000000000001</v>
      </c>
      <c r="J136" s="114">
        <v>8.9999999999999993E-3</v>
      </c>
      <c r="K136" s="58"/>
    </row>
    <row r="137" spans="1:11" ht="35.15" customHeight="1" x14ac:dyDescent="0.25">
      <c r="A137" s="104" t="s">
        <v>531</v>
      </c>
      <c r="B137" s="178"/>
      <c r="C137" s="106">
        <v>0</v>
      </c>
      <c r="D137" s="107">
        <v>0.73299999999999998</v>
      </c>
      <c r="E137" s="108">
        <v>0.161</v>
      </c>
      <c r="F137" s="109">
        <v>1.7000000000000001E-2</v>
      </c>
      <c r="G137" s="110">
        <v>5259.96</v>
      </c>
      <c r="H137" s="110">
        <v>1.1100000000000001</v>
      </c>
      <c r="I137" s="113">
        <v>1.1100000000000001</v>
      </c>
      <c r="J137" s="114">
        <v>8.9999999999999993E-3</v>
      </c>
      <c r="K137" s="58"/>
    </row>
    <row r="138" spans="1:11" ht="35.15" customHeight="1" x14ac:dyDescent="0.25">
      <c r="A138" s="104" t="s">
        <v>422</v>
      </c>
      <c r="B138" s="178"/>
      <c r="C138" s="106" t="s">
        <v>446</v>
      </c>
      <c r="D138" s="115">
        <v>2.86</v>
      </c>
      <c r="E138" s="116">
        <v>0.32200000000000001</v>
      </c>
      <c r="F138" s="117">
        <v>0.14099999999999999</v>
      </c>
      <c r="G138" s="111">
        <v>0</v>
      </c>
      <c r="H138" s="111">
        <v>0</v>
      </c>
      <c r="I138" s="111">
        <v>0</v>
      </c>
      <c r="J138" s="112">
        <v>0</v>
      </c>
      <c r="K138" s="58"/>
    </row>
    <row r="139" spans="1:11" ht="35.15" customHeight="1" x14ac:dyDescent="0.25">
      <c r="A139" s="104" t="s">
        <v>423</v>
      </c>
      <c r="B139" s="178"/>
      <c r="C139" s="106" t="s">
        <v>688</v>
      </c>
      <c r="D139" s="107">
        <v>-1.1919999999999999</v>
      </c>
      <c r="E139" s="108">
        <v>-0.29199999999999998</v>
      </c>
      <c r="F139" s="109">
        <v>-3.7999999999999999E-2</v>
      </c>
      <c r="G139" s="111">
        <v>0</v>
      </c>
      <c r="H139" s="111">
        <v>0</v>
      </c>
      <c r="I139" s="111">
        <v>0</v>
      </c>
      <c r="J139" s="112">
        <v>0</v>
      </c>
      <c r="K139" s="58"/>
    </row>
    <row r="140" spans="1:11" ht="35.15" customHeight="1" x14ac:dyDescent="0.25">
      <c r="A140" s="104" t="s">
        <v>424</v>
      </c>
      <c r="B140" s="178"/>
      <c r="C140" s="106">
        <v>8</v>
      </c>
      <c r="D140" s="107">
        <v>-1.202</v>
      </c>
      <c r="E140" s="108">
        <v>-0.29099999999999998</v>
      </c>
      <c r="F140" s="109">
        <v>-3.7999999999999999E-2</v>
      </c>
      <c r="G140" s="111">
        <v>0</v>
      </c>
      <c r="H140" s="111">
        <v>0</v>
      </c>
      <c r="I140" s="111">
        <v>0</v>
      </c>
      <c r="J140" s="112">
        <v>0</v>
      </c>
      <c r="K140" s="58"/>
    </row>
    <row r="141" spans="1:11" ht="35.15" customHeight="1" x14ac:dyDescent="0.25">
      <c r="A141" s="104" t="s">
        <v>425</v>
      </c>
      <c r="B141" s="178"/>
      <c r="C141" s="106">
        <v>0</v>
      </c>
      <c r="D141" s="107">
        <v>-1.1919999999999999</v>
      </c>
      <c r="E141" s="108">
        <v>-0.29199999999999998</v>
      </c>
      <c r="F141" s="109">
        <v>-3.7999999999999999E-2</v>
      </c>
      <c r="G141" s="111">
        <v>0</v>
      </c>
      <c r="H141" s="111">
        <v>0</v>
      </c>
      <c r="I141" s="111">
        <v>0</v>
      </c>
      <c r="J141" s="114">
        <v>1.7000000000000001E-2</v>
      </c>
      <c r="K141" s="58"/>
    </row>
    <row r="142" spans="1:11" ht="35.15" customHeight="1" x14ac:dyDescent="0.25">
      <c r="A142" s="104" t="s">
        <v>426</v>
      </c>
      <c r="B142" s="178"/>
      <c r="C142" s="106">
        <v>0</v>
      </c>
      <c r="D142" s="107">
        <v>-1.202</v>
      </c>
      <c r="E142" s="108">
        <v>-0.29099999999999998</v>
      </c>
      <c r="F142" s="109">
        <v>-3.7999999999999999E-2</v>
      </c>
      <c r="G142" s="111">
        <v>0</v>
      </c>
      <c r="H142" s="111">
        <v>0</v>
      </c>
      <c r="I142" s="111">
        <v>0</v>
      </c>
      <c r="J142" s="114">
        <v>1.9E-2</v>
      </c>
      <c r="K142" s="58"/>
    </row>
    <row r="143" spans="1:11" ht="35.15" customHeight="1" x14ac:dyDescent="0.25">
      <c r="A143" s="104" t="s">
        <v>427</v>
      </c>
      <c r="B143" s="178"/>
      <c r="C143" s="106">
        <v>0</v>
      </c>
      <c r="D143" s="107">
        <v>-1.4470000000000001</v>
      </c>
      <c r="E143" s="108">
        <v>-0.33400000000000002</v>
      </c>
      <c r="F143" s="109">
        <v>-0.04</v>
      </c>
      <c r="G143" s="110">
        <v>41.39</v>
      </c>
      <c r="H143" s="111">
        <v>0</v>
      </c>
      <c r="I143" s="111">
        <v>0</v>
      </c>
      <c r="J143" s="114">
        <v>2.8000000000000001E-2</v>
      </c>
      <c r="K143" s="58"/>
    </row>
    <row r="144" spans="1:11" ht="35.15" customHeight="1" x14ac:dyDescent="0.25">
      <c r="A144" s="104" t="s">
        <v>654</v>
      </c>
      <c r="B144" s="178"/>
      <c r="C144" s="106" t="s">
        <v>444</v>
      </c>
      <c r="D144" s="107">
        <v>0.51600000000000001</v>
      </c>
      <c r="E144" s="108">
        <v>0.126</v>
      </c>
      <c r="F144" s="109">
        <v>1.7000000000000001E-2</v>
      </c>
      <c r="G144" s="110">
        <v>1.31</v>
      </c>
      <c r="H144" s="111">
        <v>0</v>
      </c>
      <c r="I144" s="111">
        <v>0</v>
      </c>
      <c r="J144" s="112">
        <v>0</v>
      </c>
      <c r="K144" s="58"/>
    </row>
    <row r="145" spans="1:11" ht="35.15" customHeight="1" x14ac:dyDescent="0.25">
      <c r="A145" s="104" t="s">
        <v>655</v>
      </c>
      <c r="B145" s="178"/>
      <c r="C145" s="106">
        <v>2</v>
      </c>
      <c r="D145" s="107">
        <v>0.51600000000000001</v>
      </c>
      <c r="E145" s="108">
        <v>0.126</v>
      </c>
      <c r="F145" s="109">
        <v>1.7000000000000001E-2</v>
      </c>
      <c r="G145" s="111">
        <v>0</v>
      </c>
      <c r="H145" s="111">
        <v>0</v>
      </c>
      <c r="I145" s="111">
        <v>0</v>
      </c>
      <c r="J145" s="112">
        <v>0</v>
      </c>
      <c r="K145" s="58"/>
    </row>
    <row r="146" spans="1:11" ht="35.15" customHeight="1" x14ac:dyDescent="0.25">
      <c r="A146" s="104" t="s">
        <v>656</v>
      </c>
      <c r="B146" s="178"/>
      <c r="C146" s="106" t="s">
        <v>445</v>
      </c>
      <c r="D146" s="107">
        <v>0.58599999999999997</v>
      </c>
      <c r="E146" s="108">
        <v>0.14299999999999999</v>
      </c>
      <c r="F146" s="109">
        <v>1.9E-2</v>
      </c>
      <c r="G146" s="110">
        <v>0.79</v>
      </c>
      <c r="H146" s="111">
        <v>0</v>
      </c>
      <c r="I146" s="111">
        <v>0</v>
      </c>
      <c r="J146" s="112">
        <v>0</v>
      </c>
      <c r="K146" s="58"/>
    </row>
    <row r="147" spans="1:11" ht="35.15" customHeight="1" x14ac:dyDescent="0.25">
      <c r="A147" s="104" t="s">
        <v>657</v>
      </c>
      <c r="B147" s="178"/>
      <c r="C147" s="106" t="s">
        <v>445</v>
      </c>
      <c r="D147" s="107">
        <v>0.58599999999999997</v>
      </c>
      <c r="E147" s="108">
        <v>0.14299999999999999</v>
      </c>
      <c r="F147" s="109">
        <v>1.9E-2</v>
      </c>
      <c r="G147" s="110">
        <v>1.36</v>
      </c>
      <c r="H147" s="111">
        <v>0</v>
      </c>
      <c r="I147" s="111">
        <v>0</v>
      </c>
      <c r="J147" s="112">
        <v>0</v>
      </c>
      <c r="K147" s="58"/>
    </row>
    <row r="148" spans="1:11" ht="35.15" customHeight="1" x14ac:dyDescent="0.25">
      <c r="A148" s="104" t="s">
        <v>658</v>
      </c>
      <c r="B148" s="178"/>
      <c r="C148" s="106" t="s">
        <v>445</v>
      </c>
      <c r="D148" s="107">
        <v>0.58599999999999997</v>
      </c>
      <c r="E148" s="108">
        <v>0.14299999999999999</v>
      </c>
      <c r="F148" s="109">
        <v>1.9E-2</v>
      </c>
      <c r="G148" s="110">
        <v>2.08</v>
      </c>
      <c r="H148" s="111">
        <v>0</v>
      </c>
      <c r="I148" s="111">
        <v>0</v>
      </c>
      <c r="J148" s="112">
        <v>0</v>
      </c>
      <c r="K148" s="58"/>
    </row>
    <row r="149" spans="1:11" ht="35.15" customHeight="1" x14ac:dyDescent="0.25">
      <c r="A149" s="104" t="s">
        <v>659</v>
      </c>
      <c r="B149" s="178"/>
      <c r="C149" s="106" t="s">
        <v>445</v>
      </c>
      <c r="D149" s="107">
        <v>0.58599999999999997</v>
      </c>
      <c r="E149" s="108">
        <v>0.14299999999999999</v>
      </c>
      <c r="F149" s="109">
        <v>1.9E-2</v>
      </c>
      <c r="G149" s="110">
        <v>3.47</v>
      </c>
      <c r="H149" s="111">
        <v>0</v>
      </c>
      <c r="I149" s="111">
        <v>0</v>
      </c>
      <c r="J149" s="112">
        <v>0</v>
      </c>
      <c r="K149" s="58"/>
    </row>
    <row r="150" spans="1:11" ht="35.15" customHeight="1" x14ac:dyDescent="0.25">
      <c r="A150" s="104" t="s">
        <v>660</v>
      </c>
      <c r="B150" s="178"/>
      <c r="C150" s="106" t="s">
        <v>445</v>
      </c>
      <c r="D150" s="107">
        <v>0.58599999999999997</v>
      </c>
      <c r="E150" s="108">
        <v>0.14299999999999999</v>
      </c>
      <c r="F150" s="109">
        <v>1.9E-2</v>
      </c>
      <c r="G150" s="110">
        <v>8.18</v>
      </c>
      <c r="H150" s="111">
        <v>0</v>
      </c>
      <c r="I150" s="111">
        <v>0</v>
      </c>
      <c r="J150" s="112">
        <v>0</v>
      </c>
      <c r="K150" s="58"/>
    </row>
    <row r="151" spans="1:11" ht="35.15" customHeight="1" x14ac:dyDescent="0.25">
      <c r="A151" s="104" t="s">
        <v>428</v>
      </c>
      <c r="B151" s="178"/>
      <c r="C151" s="106">
        <v>4</v>
      </c>
      <c r="D151" s="107">
        <v>0.58599999999999997</v>
      </c>
      <c r="E151" s="108">
        <v>0.14299999999999999</v>
      </c>
      <c r="F151" s="109">
        <v>1.9E-2</v>
      </c>
      <c r="G151" s="111">
        <v>0</v>
      </c>
      <c r="H151" s="111">
        <v>0</v>
      </c>
      <c r="I151" s="111">
        <v>0</v>
      </c>
      <c r="J151" s="112">
        <v>0</v>
      </c>
      <c r="K151" s="58"/>
    </row>
    <row r="152" spans="1:11" ht="35.15" customHeight="1" x14ac:dyDescent="0.25">
      <c r="A152" s="104" t="s">
        <v>532</v>
      </c>
      <c r="B152" s="178"/>
      <c r="C152" s="106">
        <v>0</v>
      </c>
      <c r="D152" s="107">
        <v>0.42099999999999999</v>
      </c>
      <c r="E152" s="108">
        <v>0.10100000000000001</v>
      </c>
      <c r="F152" s="109">
        <v>1.2999999999999999E-2</v>
      </c>
      <c r="G152" s="110">
        <v>1.02</v>
      </c>
      <c r="H152" s="110">
        <v>0.27</v>
      </c>
      <c r="I152" s="113">
        <v>0.27</v>
      </c>
      <c r="J152" s="114">
        <v>6.0000000000000001E-3</v>
      </c>
      <c r="K152" s="58"/>
    </row>
    <row r="153" spans="1:11" ht="35.15" customHeight="1" x14ac:dyDescent="0.25">
      <c r="A153" s="104" t="s">
        <v>533</v>
      </c>
      <c r="B153" s="178"/>
      <c r="C153" s="106">
        <v>0</v>
      </c>
      <c r="D153" s="107">
        <v>0.42099999999999999</v>
      </c>
      <c r="E153" s="108">
        <v>0.10100000000000001</v>
      </c>
      <c r="F153" s="109">
        <v>1.2999999999999999E-2</v>
      </c>
      <c r="G153" s="110">
        <v>13.74</v>
      </c>
      <c r="H153" s="110">
        <v>0.27</v>
      </c>
      <c r="I153" s="113">
        <v>0.27</v>
      </c>
      <c r="J153" s="114">
        <v>6.0000000000000001E-3</v>
      </c>
      <c r="K153" s="58"/>
    </row>
    <row r="154" spans="1:11" ht="35.15" customHeight="1" x14ac:dyDescent="0.25">
      <c r="A154" s="104" t="s">
        <v>534</v>
      </c>
      <c r="B154" s="178"/>
      <c r="C154" s="106">
        <v>0</v>
      </c>
      <c r="D154" s="107">
        <v>0.42099999999999999</v>
      </c>
      <c r="E154" s="108">
        <v>0.10100000000000001</v>
      </c>
      <c r="F154" s="109">
        <v>1.2999999999999999E-2</v>
      </c>
      <c r="G154" s="110">
        <v>26.14</v>
      </c>
      <c r="H154" s="110">
        <v>0.27</v>
      </c>
      <c r="I154" s="113">
        <v>0.27</v>
      </c>
      <c r="J154" s="114">
        <v>6.0000000000000001E-3</v>
      </c>
      <c r="K154" s="58"/>
    </row>
    <row r="155" spans="1:11" ht="35.15" customHeight="1" x14ac:dyDescent="0.25">
      <c r="A155" s="104" t="s">
        <v>535</v>
      </c>
      <c r="B155" s="178"/>
      <c r="C155" s="106">
        <v>0</v>
      </c>
      <c r="D155" s="107">
        <v>0.42099999999999999</v>
      </c>
      <c r="E155" s="108">
        <v>0.10100000000000001</v>
      </c>
      <c r="F155" s="109">
        <v>1.2999999999999999E-2</v>
      </c>
      <c r="G155" s="110">
        <v>39.479999999999997</v>
      </c>
      <c r="H155" s="110">
        <v>0.27</v>
      </c>
      <c r="I155" s="113">
        <v>0.27</v>
      </c>
      <c r="J155" s="114">
        <v>6.0000000000000001E-3</v>
      </c>
      <c r="K155" s="58"/>
    </row>
    <row r="156" spans="1:11" ht="35.15" customHeight="1" x14ac:dyDescent="0.25">
      <c r="A156" s="104" t="s">
        <v>536</v>
      </c>
      <c r="B156" s="178"/>
      <c r="C156" s="106">
        <v>0</v>
      </c>
      <c r="D156" s="107">
        <v>0.42099999999999999</v>
      </c>
      <c r="E156" s="108">
        <v>0.10100000000000001</v>
      </c>
      <c r="F156" s="109">
        <v>1.2999999999999999E-2</v>
      </c>
      <c r="G156" s="110">
        <v>86</v>
      </c>
      <c r="H156" s="110">
        <v>0.27</v>
      </c>
      <c r="I156" s="113">
        <v>0.27</v>
      </c>
      <c r="J156" s="114">
        <v>6.0000000000000001E-3</v>
      </c>
      <c r="K156" s="58"/>
    </row>
    <row r="157" spans="1:11" ht="35.15" customHeight="1" x14ac:dyDescent="0.25">
      <c r="A157" s="104" t="s">
        <v>537</v>
      </c>
      <c r="B157" s="178"/>
      <c r="C157" s="106">
        <v>0</v>
      </c>
      <c r="D157" s="107">
        <v>0.45700000000000002</v>
      </c>
      <c r="E157" s="108">
        <v>0.105</v>
      </c>
      <c r="F157" s="109">
        <v>1.2999999999999999E-2</v>
      </c>
      <c r="G157" s="110">
        <v>1.75</v>
      </c>
      <c r="H157" s="110">
        <v>0.36</v>
      </c>
      <c r="I157" s="113">
        <v>0.36</v>
      </c>
      <c r="J157" s="114">
        <v>6.0000000000000001E-3</v>
      </c>
      <c r="K157" s="58"/>
    </row>
    <row r="158" spans="1:11" ht="35.15" customHeight="1" x14ac:dyDescent="0.25">
      <c r="A158" s="104" t="s">
        <v>538</v>
      </c>
      <c r="B158" s="178"/>
      <c r="C158" s="106">
        <v>0</v>
      </c>
      <c r="D158" s="107">
        <v>0.45700000000000002</v>
      </c>
      <c r="E158" s="108">
        <v>0.105</v>
      </c>
      <c r="F158" s="109">
        <v>1.2999999999999999E-2</v>
      </c>
      <c r="G158" s="110">
        <v>23.63</v>
      </c>
      <c r="H158" s="110">
        <v>0.36</v>
      </c>
      <c r="I158" s="113">
        <v>0.36</v>
      </c>
      <c r="J158" s="114">
        <v>6.0000000000000001E-3</v>
      </c>
      <c r="K158" s="58"/>
    </row>
    <row r="159" spans="1:11" ht="35.15" customHeight="1" x14ac:dyDescent="0.25">
      <c r="A159" s="104" t="s">
        <v>539</v>
      </c>
      <c r="B159" s="178"/>
      <c r="C159" s="106">
        <v>0</v>
      </c>
      <c r="D159" s="107">
        <v>0.45700000000000002</v>
      </c>
      <c r="E159" s="108">
        <v>0.105</v>
      </c>
      <c r="F159" s="109">
        <v>1.2999999999999999E-2</v>
      </c>
      <c r="G159" s="110">
        <v>44.97</v>
      </c>
      <c r="H159" s="110">
        <v>0.36</v>
      </c>
      <c r="I159" s="113">
        <v>0.36</v>
      </c>
      <c r="J159" s="114">
        <v>6.0000000000000001E-3</v>
      </c>
      <c r="K159" s="58"/>
    </row>
    <row r="160" spans="1:11" ht="35.15" customHeight="1" x14ac:dyDescent="0.25">
      <c r="A160" s="104" t="s">
        <v>540</v>
      </c>
      <c r="B160" s="178"/>
      <c r="C160" s="106">
        <v>0</v>
      </c>
      <c r="D160" s="107">
        <v>0.45700000000000002</v>
      </c>
      <c r="E160" s="108">
        <v>0.105</v>
      </c>
      <c r="F160" s="109">
        <v>1.2999999999999999E-2</v>
      </c>
      <c r="G160" s="110">
        <v>67.92</v>
      </c>
      <c r="H160" s="110">
        <v>0.36</v>
      </c>
      <c r="I160" s="113">
        <v>0.36</v>
      </c>
      <c r="J160" s="114">
        <v>6.0000000000000001E-3</v>
      </c>
      <c r="K160" s="58"/>
    </row>
    <row r="161" spans="1:11" ht="35.15" customHeight="1" x14ac:dyDescent="0.25">
      <c r="A161" s="104" t="s">
        <v>541</v>
      </c>
      <c r="B161" s="178"/>
      <c r="C161" s="106">
        <v>0</v>
      </c>
      <c r="D161" s="107">
        <v>0.45700000000000002</v>
      </c>
      <c r="E161" s="108">
        <v>0.105</v>
      </c>
      <c r="F161" s="109">
        <v>1.2999999999999999E-2</v>
      </c>
      <c r="G161" s="110">
        <v>147.97</v>
      </c>
      <c r="H161" s="110">
        <v>0.36</v>
      </c>
      <c r="I161" s="113">
        <v>0.36</v>
      </c>
      <c r="J161" s="114">
        <v>6.0000000000000001E-3</v>
      </c>
      <c r="K161" s="58"/>
    </row>
    <row r="162" spans="1:11" ht="35.15" customHeight="1" x14ac:dyDescent="0.25">
      <c r="A162" s="104" t="s">
        <v>542</v>
      </c>
      <c r="B162" s="178"/>
      <c r="C162" s="106">
        <v>0</v>
      </c>
      <c r="D162" s="107">
        <v>0.38100000000000001</v>
      </c>
      <c r="E162" s="108">
        <v>8.4000000000000005E-2</v>
      </c>
      <c r="F162" s="109">
        <v>8.9999999999999993E-3</v>
      </c>
      <c r="G162" s="110">
        <v>56.79</v>
      </c>
      <c r="H162" s="110">
        <v>0.57999999999999996</v>
      </c>
      <c r="I162" s="113">
        <v>0.57999999999999996</v>
      </c>
      <c r="J162" s="114">
        <v>5.0000000000000001E-3</v>
      </c>
      <c r="K162" s="58"/>
    </row>
    <row r="163" spans="1:11" ht="35.15" customHeight="1" x14ac:dyDescent="0.25">
      <c r="A163" s="104" t="s">
        <v>543</v>
      </c>
      <c r="B163" s="178"/>
      <c r="C163" s="106">
        <v>0</v>
      </c>
      <c r="D163" s="107">
        <v>0.38100000000000001</v>
      </c>
      <c r="E163" s="108">
        <v>8.4000000000000005E-2</v>
      </c>
      <c r="F163" s="109">
        <v>8.9999999999999993E-3</v>
      </c>
      <c r="G163" s="110">
        <v>238.96</v>
      </c>
      <c r="H163" s="110">
        <v>0.57999999999999996</v>
      </c>
      <c r="I163" s="113">
        <v>0.57999999999999996</v>
      </c>
      <c r="J163" s="114">
        <v>5.0000000000000001E-3</v>
      </c>
      <c r="K163" s="58"/>
    </row>
    <row r="164" spans="1:11" ht="35.15" customHeight="1" x14ac:dyDescent="0.25">
      <c r="A164" s="104" t="s">
        <v>544</v>
      </c>
      <c r="B164" s="178"/>
      <c r="C164" s="106">
        <v>0</v>
      </c>
      <c r="D164" s="107">
        <v>0.38100000000000001</v>
      </c>
      <c r="E164" s="108">
        <v>8.4000000000000005E-2</v>
      </c>
      <c r="F164" s="109">
        <v>8.9999999999999993E-3</v>
      </c>
      <c r="G164" s="110">
        <v>592.4</v>
      </c>
      <c r="H164" s="110">
        <v>0.57999999999999996</v>
      </c>
      <c r="I164" s="113">
        <v>0.57999999999999996</v>
      </c>
      <c r="J164" s="114">
        <v>5.0000000000000001E-3</v>
      </c>
      <c r="K164" s="58"/>
    </row>
    <row r="165" spans="1:11" ht="35.15" customHeight="1" x14ac:dyDescent="0.25">
      <c r="A165" s="104" t="s">
        <v>545</v>
      </c>
      <c r="B165" s="178"/>
      <c r="C165" s="106">
        <v>0</v>
      </c>
      <c r="D165" s="107">
        <v>0.38100000000000001</v>
      </c>
      <c r="E165" s="108">
        <v>8.4000000000000005E-2</v>
      </c>
      <c r="F165" s="109">
        <v>8.9999999999999993E-3</v>
      </c>
      <c r="G165" s="110">
        <v>1107.45</v>
      </c>
      <c r="H165" s="110">
        <v>0.57999999999999996</v>
      </c>
      <c r="I165" s="113">
        <v>0.57999999999999996</v>
      </c>
      <c r="J165" s="114">
        <v>5.0000000000000001E-3</v>
      </c>
      <c r="K165" s="58"/>
    </row>
    <row r="166" spans="1:11" ht="35.15" customHeight="1" x14ac:dyDescent="0.25">
      <c r="A166" s="104" t="s">
        <v>546</v>
      </c>
      <c r="B166" s="178"/>
      <c r="C166" s="106">
        <v>0</v>
      </c>
      <c r="D166" s="107">
        <v>0.38100000000000001</v>
      </c>
      <c r="E166" s="108">
        <v>8.4000000000000005E-2</v>
      </c>
      <c r="F166" s="109">
        <v>8.9999999999999993E-3</v>
      </c>
      <c r="G166" s="110">
        <v>2735.46</v>
      </c>
      <c r="H166" s="110">
        <v>0.57999999999999996</v>
      </c>
      <c r="I166" s="113">
        <v>0.57999999999999996</v>
      </c>
      <c r="J166" s="114">
        <v>5.0000000000000001E-3</v>
      </c>
      <c r="K166" s="58"/>
    </row>
    <row r="167" spans="1:11" ht="35.15" customHeight="1" x14ac:dyDescent="0.25">
      <c r="A167" s="104" t="s">
        <v>429</v>
      </c>
      <c r="B167" s="178"/>
      <c r="C167" s="106" t="s">
        <v>446</v>
      </c>
      <c r="D167" s="115">
        <v>1.4870000000000001</v>
      </c>
      <c r="E167" s="116">
        <v>0.16700000000000001</v>
      </c>
      <c r="F167" s="117">
        <v>7.2999999999999995E-2</v>
      </c>
      <c r="G167" s="111">
        <v>0</v>
      </c>
      <c r="H167" s="111">
        <v>0</v>
      </c>
      <c r="I167" s="111">
        <v>0</v>
      </c>
      <c r="J167" s="112">
        <v>0</v>
      </c>
      <c r="K167" s="58"/>
    </row>
    <row r="168" spans="1:11" ht="35.15" customHeight="1" x14ac:dyDescent="0.25">
      <c r="A168" s="104" t="s">
        <v>430</v>
      </c>
      <c r="B168" s="178"/>
      <c r="C168" s="106" t="s">
        <v>688</v>
      </c>
      <c r="D168" s="107">
        <v>-0.62</v>
      </c>
      <c r="E168" s="108">
        <v>-0.152</v>
      </c>
      <c r="F168" s="109">
        <v>-0.02</v>
      </c>
      <c r="G168" s="111">
        <v>0</v>
      </c>
      <c r="H168" s="111">
        <v>0</v>
      </c>
      <c r="I168" s="111">
        <v>0</v>
      </c>
      <c r="J168" s="112">
        <v>0</v>
      </c>
      <c r="K168" s="58"/>
    </row>
    <row r="169" spans="1:11" ht="35.15" customHeight="1" x14ac:dyDescent="0.25">
      <c r="A169" s="104" t="s">
        <v>431</v>
      </c>
      <c r="B169" s="178"/>
      <c r="C169" s="106">
        <v>8</v>
      </c>
      <c r="D169" s="107">
        <v>-0.625</v>
      </c>
      <c r="E169" s="108">
        <v>-0.151</v>
      </c>
      <c r="F169" s="109">
        <v>-0.02</v>
      </c>
      <c r="G169" s="111">
        <v>0</v>
      </c>
      <c r="H169" s="111">
        <v>0</v>
      </c>
      <c r="I169" s="111">
        <v>0</v>
      </c>
      <c r="J169" s="112">
        <v>0</v>
      </c>
      <c r="K169" s="58"/>
    </row>
    <row r="170" spans="1:11" ht="35.15" customHeight="1" x14ac:dyDescent="0.25">
      <c r="A170" s="104" t="s">
        <v>432</v>
      </c>
      <c r="B170" s="178"/>
      <c r="C170" s="106">
        <v>0</v>
      </c>
      <c r="D170" s="107">
        <v>-0.62</v>
      </c>
      <c r="E170" s="108">
        <v>-0.152</v>
      </c>
      <c r="F170" s="109">
        <v>-0.02</v>
      </c>
      <c r="G170" s="111">
        <v>0</v>
      </c>
      <c r="H170" s="111">
        <v>0</v>
      </c>
      <c r="I170" s="111">
        <v>0</v>
      </c>
      <c r="J170" s="114">
        <v>8.9999999999999993E-3</v>
      </c>
      <c r="K170" s="58"/>
    </row>
    <row r="171" spans="1:11" ht="35.15" customHeight="1" x14ac:dyDescent="0.25">
      <c r="A171" s="104" t="s">
        <v>433</v>
      </c>
      <c r="B171" s="178"/>
      <c r="C171" s="106">
        <v>0</v>
      </c>
      <c r="D171" s="107">
        <v>-0.625</v>
      </c>
      <c r="E171" s="108">
        <v>-0.151</v>
      </c>
      <c r="F171" s="109">
        <v>-0.02</v>
      </c>
      <c r="G171" s="111">
        <v>0</v>
      </c>
      <c r="H171" s="111">
        <v>0</v>
      </c>
      <c r="I171" s="111">
        <v>0</v>
      </c>
      <c r="J171" s="114">
        <v>0.01</v>
      </c>
      <c r="K171" s="58"/>
    </row>
    <row r="172" spans="1:11" ht="35.15" customHeight="1" x14ac:dyDescent="0.25">
      <c r="A172" s="104" t="s">
        <v>434</v>
      </c>
      <c r="B172" s="178"/>
      <c r="C172" s="106">
        <v>0</v>
      </c>
      <c r="D172" s="107">
        <v>-0.752</v>
      </c>
      <c r="E172" s="108">
        <v>-0.17399999999999999</v>
      </c>
      <c r="F172" s="109">
        <v>-2.1000000000000001E-2</v>
      </c>
      <c r="G172" s="110">
        <v>21.53</v>
      </c>
      <c r="H172" s="111">
        <v>0</v>
      </c>
      <c r="I172" s="111">
        <v>0</v>
      </c>
      <c r="J172" s="114">
        <v>1.4999999999999999E-2</v>
      </c>
      <c r="K172" s="58"/>
    </row>
    <row r="173" spans="1:11" ht="35.15" customHeight="1" x14ac:dyDescent="0.25">
      <c r="A173" s="104" t="s">
        <v>661</v>
      </c>
      <c r="B173" s="178"/>
      <c r="C173" s="106" t="s">
        <v>444</v>
      </c>
      <c r="D173" s="107">
        <v>0.214</v>
      </c>
      <c r="E173" s="108">
        <v>5.1999999999999998E-2</v>
      </c>
      <c r="F173" s="109">
        <v>7.0000000000000001E-3</v>
      </c>
      <c r="G173" s="110">
        <v>0.54</v>
      </c>
      <c r="H173" s="111">
        <v>0</v>
      </c>
      <c r="I173" s="111">
        <v>0</v>
      </c>
      <c r="J173" s="112">
        <v>0</v>
      </c>
      <c r="K173" s="58"/>
    </row>
    <row r="174" spans="1:11" ht="35.15" customHeight="1" x14ac:dyDescent="0.25">
      <c r="A174" s="104" t="s">
        <v>662</v>
      </c>
      <c r="B174" s="178"/>
      <c r="C174" s="106">
        <v>2</v>
      </c>
      <c r="D174" s="107">
        <v>0.214</v>
      </c>
      <c r="E174" s="108">
        <v>5.1999999999999998E-2</v>
      </c>
      <c r="F174" s="109">
        <v>7.0000000000000001E-3</v>
      </c>
      <c r="G174" s="111">
        <v>0</v>
      </c>
      <c r="H174" s="111">
        <v>0</v>
      </c>
      <c r="I174" s="111">
        <v>0</v>
      </c>
      <c r="J174" s="112">
        <v>0</v>
      </c>
      <c r="K174" s="58"/>
    </row>
    <row r="175" spans="1:11" ht="35.15" customHeight="1" x14ac:dyDescent="0.25">
      <c r="A175" s="104" t="s">
        <v>663</v>
      </c>
      <c r="B175" s="178"/>
      <c r="C175" s="106" t="s">
        <v>445</v>
      </c>
      <c r="D175" s="107">
        <v>0.24299999999999999</v>
      </c>
      <c r="E175" s="108">
        <v>5.8999999999999997E-2</v>
      </c>
      <c r="F175" s="109">
        <v>8.0000000000000002E-3</v>
      </c>
      <c r="G175" s="110">
        <v>0.33</v>
      </c>
      <c r="H175" s="111">
        <v>0</v>
      </c>
      <c r="I175" s="111">
        <v>0</v>
      </c>
      <c r="J175" s="112">
        <v>0</v>
      </c>
      <c r="K175" s="58"/>
    </row>
    <row r="176" spans="1:11" ht="35.15" customHeight="1" x14ac:dyDescent="0.25">
      <c r="A176" s="104" t="s">
        <v>664</v>
      </c>
      <c r="B176" s="178"/>
      <c r="C176" s="106" t="s">
        <v>445</v>
      </c>
      <c r="D176" s="107">
        <v>0.24299999999999999</v>
      </c>
      <c r="E176" s="108">
        <v>5.8999999999999997E-2</v>
      </c>
      <c r="F176" s="109">
        <v>8.0000000000000002E-3</v>
      </c>
      <c r="G176" s="110">
        <v>0.56000000000000005</v>
      </c>
      <c r="H176" s="111">
        <v>0</v>
      </c>
      <c r="I176" s="111">
        <v>0</v>
      </c>
      <c r="J176" s="112">
        <v>0</v>
      </c>
      <c r="K176" s="58"/>
    </row>
    <row r="177" spans="1:11" ht="35.15" customHeight="1" x14ac:dyDescent="0.25">
      <c r="A177" s="104" t="s">
        <v>665</v>
      </c>
      <c r="B177" s="178"/>
      <c r="C177" s="106" t="s">
        <v>445</v>
      </c>
      <c r="D177" s="107">
        <v>0.24299999999999999</v>
      </c>
      <c r="E177" s="108">
        <v>5.8999999999999997E-2</v>
      </c>
      <c r="F177" s="109">
        <v>8.0000000000000002E-3</v>
      </c>
      <c r="G177" s="110">
        <v>0.86</v>
      </c>
      <c r="H177" s="111">
        <v>0</v>
      </c>
      <c r="I177" s="111">
        <v>0</v>
      </c>
      <c r="J177" s="112">
        <v>0</v>
      </c>
      <c r="K177" s="58"/>
    </row>
    <row r="178" spans="1:11" ht="35.15" customHeight="1" x14ac:dyDescent="0.25">
      <c r="A178" s="104" t="s">
        <v>666</v>
      </c>
      <c r="B178" s="178"/>
      <c r="C178" s="106" t="s">
        <v>445</v>
      </c>
      <c r="D178" s="107">
        <v>0.24299999999999999</v>
      </c>
      <c r="E178" s="108">
        <v>5.8999999999999997E-2</v>
      </c>
      <c r="F178" s="109">
        <v>8.0000000000000002E-3</v>
      </c>
      <c r="G178" s="110">
        <v>1.44</v>
      </c>
      <c r="H178" s="111">
        <v>0</v>
      </c>
      <c r="I178" s="111">
        <v>0</v>
      </c>
      <c r="J178" s="112">
        <v>0</v>
      </c>
      <c r="K178" s="58"/>
    </row>
    <row r="179" spans="1:11" ht="35.15" customHeight="1" x14ac:dyDescent="0.25">
      <c r="A179" s="104" t="s">
        <v>667</v>
      </c>
      <c r="B179" s="178"/>
      <c r="C179" s="106" t="s">
        <v>445</v>
      </c>
      <c r="D179" s="107">
        <v>0.24299999999999999</v>
      </c>
      <c r="E179" s="108">
        <v>5.8999999999999997E-2</v>
      </c>
      <c r="F179" s="109">
        <v>8.0000000000000002E-3</v>
      </c>
      <c r="G179" s="110">
        <v>3.39</v>
      </c>
      <c r="H179" s="111">
        <v>0</v>
      </c>
      <c r="I179" s="111">
        <v>0</v>
      </c>
      <c r="J179" s="112">
        <v>0</v>
      </c>
      <c r="K179" s="58"/>
    </row>
    <row r="180" spans="1:11" ht="35.15" customHeight="1" x14ac:dyDescent="0.25">
      <c r="A180" s="104" t="s">
        <v>435</v>
      </c>
      <c r="B180" s="178"/>
      <c r="C180" s="106">
        <v>4</v>
      </c>
      <c r="D180" s="107">
        <v>0.24299999999999999</v>
      </c>
      <c r="E180" s="108">
        <v>5.8999999999999997E-2</v>
      </c>
      <c r="F180" s="109">
        <v>8.0000000000000002E-3</v>
      </c>
      <c r="G180" s="111">
        <v>0</v>
      </c>
      <c r="H180" s="111">
        <v>0</v>
      </c>
      <c r="I180" s="111">
        <v>0</v>
      </c>
      <c r="J180" s="112">
        <v>0</v>
      </c>
      <c r="K180" s="58"/>
    </row>
    <row r="181" spans="1:11" ht="35.15" customHeight="1" x14ac:dyDescent="0.25">
      <c r="A181" s="104" t="s">
        <v>547</v>
      </c>
      <c r="B181" s="178"/>
      <c r="C181" s="106">
        <v>0</v>
      </c>
      <c r="D181" s="107">
        <v>0.17499999999999999</v>
      </c>
      <c r="E181" s="108">
        <v>4.2000000000000003E-2</v>
      </c>
      <c r="F181" s="109">
        <v>5.0000000000000001E-3</v>
      </c>
      <c r="G181" s="110">
        <v>0.42</v>
      </c>
      <c r="H181" s="110">
        <v>0.11</v>
      </c>
      <c r="I181" s="113">
        <v>0.11</v>
      </c>
      <c r="J181" s="114">
        <v>3.0000000000000001E-3</v>
      </c>
      <c r="K181" s="58"/>
    </row>
    <row r="182" spans="1:11" ht="35.15" customHeight="1" x14ac:dyDescent="0.25">
      <c r="A182" s="104" t="s">
        <v>548</v>
      </c>
      <c r="B182" s="178"/>
      <c r="C182" s="106">
        <v>0</v>
      </c>
      <c r="D182" s="107">
        <v>0.17499999999999999</v>
      </c>
      <c r="E182" s="108">
        <v>4.2000000000000003E-2</v>
      </c>
      <c r="F182" s="109">
        <v>5.0000000000000001E-3</v>
      </c>
      <c r="G182" s="110">
        <v>5.7</v>
      </c>
      <c r="H182" s="110">
        <v>0.11</v>
      </c>
      <c r="I182" s="113">
        <v>0.11</v>
      </c>
      <c r="J182" s="114">
        <v>3.0000000000000001E-3</v>
      </c>
      <c r="K182" s="58"/>
    </row>
    <row r="183" spans="1:11" ht="35.15" customHeight="1" x14ac:dyDescent="0.25">
      <c r="A183" s="104" t="s">
        <v>549</v>
      </c>
      <c r="B183" s="178"/>
      <c r="C183" s="106">
        <v>0</v>
      </c>
      <c r="D183" s="107">
        <v>0.17499999999999999</v>
      </c>
      <c r="E183" s="108">
        <v>4.2000000000000003E-2</v>
      </c>
      <c r="F183" s="109">
        <v>5.0000000000000001E-3</v>
      </c>
      <c r="G183" s="110">
        <v>10.84</v>
      </c>
      <c r="H183" s="110">
        <v>0.11</v>
      </c>
      <c r="I183" s="113">
        <v>0.11</v>
      </c>
      <c r="J183" s="114">
        <v>3.0000000000000001E-3</v>
      </c>
      <c r="K183" s="58"/>
    </row>
    <row r="184" spans="1:11" ht="35.15" customHeight="1" x14ac:dyDescent="0.25">
      <c r="A184" s="104" t="s">
        <v>550</v>
      </c>
      <c r="B184" s="178"/>
      <c r="C184" s="106">
        <v>0</v>
      </c>
      <c r="D184" s="107">
        <v>0.17499999999999999</v>
      </c>
      <c r="E184" s="108">
        <v>4.2000000000000003E-2</v>
      </c>
      <c r="F184" s="109">
        <v>5.0000000000000001E-3</v>
      </c>
      <c r="G184" s="110">
        <v>16.37</v>
      </c>
      <c r="H184" s="110">
        <v>0.11</v>
      </c>
      <c r="I184" s="113">
        <v>0.11</v>
      </c>
      <c r="J184" s="114">
        <v>3.0000000000000001E-3</v>
      </c>
      <c r="K184" s="58"/>
    </row>
    <row r="185" spans="1:11" ht="35.15" customHeight="1" x14ac:dyDescent="0.25">
      <c r="A185" s="104" t="s">
        <v>551</v>
      </c>
      <c r="B185" s="178"/>
      <c r="C185" s="106">
        <v>0</v>
      </c>
      <c r="D185" s="107">
        <v>0.17499999999999999</v>
      </c>
      <c r="E185" s="108">
        <v>4.2000000000000003E-2</v>
      </c>
      <c r="F185" s="109">
        <v>5.0000000000000001E-3</v>
      </c>
      <c r="G185" s="110">
        <v>35.659999999999997</v>
      </c>
      <c r="H185" s="110">
        <v>0.11</v>
      </c>
      <c r="I185" s="113">
        <v>0.11</v>
      </c>
      <c r="J185" s="114">
        <v>3.0000000000000001E-3</v>
      </c>
      <c r="K185" s="58"/>
    </row>
    <row r="186" spans="1:11" ht="35.15" customHeight="1" x14ac:dyDescent="0.25">
      <c r="A186" s="104" t="s">
        <v>552</v>
      </c>
      <c r="B186" s="178"/>
      <c r="C186" s="106">
        <v>0</v>
      </c>
      <c r="D186" s="107">
        <v>0.189</v>
      </c>
      <c r="E186" s="108">
        <v>4.3999999999999997E-2</v>
      </c>
      <c r="F186" s="109">
        <v>5.0000000000000001E-3</v>
      </c>
      <c r="G186" s="110">
        <v>0.73</v>
      </c>
      <c r="H186" s="110">
        <v>0.15</v>
      </c>
      <c r="I186" s="113">
        <v>0.15</v>
      </c>
      <c r="J186" s="114">
        <v>3.0000000000000001E-3</v>
      </c>
      <c r="K186" s="58"/>
    </row>
    <row r="187" spans="1:11" ht="35.15" customHeight="1" x14ac:dyDescent="0.25">
      <c r="A187" s="104" t="s">
        <v>553</v>
      </c>
      <c r="B187" s="178"/>
      <c r="C187" s="106">
        <v>0</v>
      </c>
      <c r="D187" s="107">
        <v>0.189</v>
      </c>
      <c r="E187" s="108">
        <v>4.3999999999999997E-2</v>
      </c>
      <c r="F187" s="109">
        <v>5.0000000000000001E-3</v>
      </c>
      <c r="G187" s="110">
        <v>9.8000000000000007</v>
      </c>
      <c r="H187" s="110">
        <v>0.15</v>
      </c>
      <c r="I187" s="113">
        <v>0.15</v>
      </c>
      <c r="J187" s="114">
        <v>3.0000000000000001E-3</v>
      </c>
      <c r="K187" s="58"/>
    </row>
    <row r="188" spans="1:11" ht="35.15" customHeight="1" x14ac:dyDescent="0.25">
      <c r="A188" s="104" t="s">
        <v>554</v>
      </c>
      <c r="B188" s="178"/>
      <c r="C188" s="106">
        <v>0</v>
      </c>
      <c r="D188" s="107">
        <v>0.189</v>
      </c>
      <c r="E188" s="108">
        <v>4.3999999999999997E-2</v>
      </c>
      <c r="F188" s="109">
        <v>5.0000000000000001E-3</v>
      </c>
      <c r="G188" s="110">
        <v>18.649999999999999</v>
      </c>
      <c r="H188" s="110">
        <v>0.15</v>
      </c>
      <c r="I188" s="113">
        <v>0.15</v>
      </c>
      <c r="J188" s="114">
        <v>3.0000000000000001E-3</v>
      </c>
      <c r="K188" s="58"/>
    </row>
    <row r="189" spans="1:11" ht="35.15" customHeight="1" x14ac:dyDescent="0.25">
      <c r="A189" s="104" t="s">
        <v>555</v>
      </c>
      <c r="B189" s="178"/>
      <c r="C189" s="106">
        <v>0</v>
      </c>
      <c r="D189" s="107">
        <v>0.189</v>
      </c>
      <c r="E189" s="108">
        <v>4.3999999999999997E-2</v>
      </c>
      <c r="F189" s="109">
        <v>5.0000000000000001E-3</v>
      </c>
      <c r="G189" s="110">
        <v>28.16</v>
      </c>
      <c r="H189" s="110">
        <v>0.15</v>
      </c>
      <c r="I189" s="113">
        <v>0.15</v>
      </c>
      <c r="J189" s="114">
        <v>3.0000000000000001E-3</v>
      </c>
      <c r="K189" s="58"/>
    </row>
    <row r="190" spans="1:11" ht="35.15" customHeight="1" x14ac:dyDescent="0.25">
      <c r="A190" s="104" t="s">
        <v>556</v>
      </c>
      <c r="B190" s="178"/>
      <c r="C190" s="106">
        <v>0</v>
      </c>
      <c r="D190" s="107">
        <v>0.189</v>
      </c>
      <c r="E190" s="108">
        <v>4.3999999999999997E-2</v>
      </c>
      <c r="F190" s="109">
        <v>5.0000000000000001E-3</v>
      </c>
      <c r="G190" s="110">
        <v>61.36</v>
      </c>
      <c r="H190" s="110">
        <v>0.15</v>
      </c>
      <c r="I190" s="113">
        <v>0.15</v>
      </c>
      <c r="J190" s="114">
        <v>3.0000000000000001E-3</v>
      </c>
      <c r="K190" s="58"/>
    </row>
    <row r="191" spans="1:11" ht="35.15" customHeight="1" x14ac:dyDescent="0.25">
      <c r="A191" s="104" t="s">
        <v>557</v>
      </c>
      <c r="B191" s="178"/>
      <c r="C191" s="106">
        <v>0</v>
      </c>
      <c r="D191" s="107">
        <v>0.158</v>
      </c>
      <c r="E191" s="108">
        <v>3.5000000000000003E-2</v>
      </c>
      <c r="F191" s="109">
        <v>4.0000000000000001E-3</v>
      </c>
      <c r="G191" s="110">
        <v>23.55</v>
      </c>
      <c r="H191" s="110">
        <v>0.24</v>
      </c>
      <c r="I191" s="113">
        <v>0.24</v>
      </c>
      <c r="J191" s="114">
        <v>2E-3</v>
      </c>
      <c r="K191" s="58"/>
    </row>
    <row r="192" spans="1:11" ht="35.15" customHeight="1" x14ac:dyDescent="0.25">
      <c r="A192" s="104" t="s">
        <v>558</v>
      </c>
      <c r="B192" s="178"/>
      <c r="C192" s="106">
        <v>0</v>
      </c>
      <c r="D192" s="107">
        <v>0.158</v>
      </c>
      <c r="E192" s="108">
        <v>3.5000000000000003E-2</v>
      </c>
      <c r="F192" s="109">
        <v>4.0000000000000001E-3</v>
      </c>
      <c r="G192" s="110">
        <v>99.09</v>
      </c>
      <c r="H192" s="110">
        <v>0.24</v>
      </c>
      <c r="I192" s="113">
        <v>0.24</v>
      </c>
      <c r="J192" s="114">
        <v>2E-3</v>
      </c>
      <c r="K192" s="58"/>
    </row>
    <row r="193" spans="1:11" ht="35.15" customHeight="1" x14ac:dyDescent="0.25">
      <c r="A193" s="104" t="s">
        <v>559</v>
      </c>
      <c r="B193" s="178"/>
      <c r="C193" s="106">
        <v>0</v>
      </c>
      <c r="D193" s="107">
        <v>0.158</v>
      </c>
      <c r="E193" s="108">
        <v>3.5000000000000003E-2</v>
      </c>
      <c r="F193" s="109">
        <v>4.0000000000000001E-3</v>
      </c>
      <c r="G193" s="110">
        <v>245.64</v>
      </c>
      <c r="H193" s="110">
        <v>0.24</v>
      </c>
      <c r="I193" s="113">
        <v>0.24</v>
      </c>
      <c r="J193" s="114">
        <v>2E-3</v>
      </c>
      <c r="K193" s="58"/>
    </row>
    <row r="194" spans="1:11" ht="35.15" customHeight="1" x14ac:dyDescent="0.25">
      <c r="A194" s="104" t="s">
        <v>560</v>
      </c>
      <c r="B194" s="178"/>
      <c r="C194" s="106">
        <v>0</v>
      </c>
      <c r="D194" s="107">
        <v>0.158</v>
      </c>
      <c r="E194" s="108">
        <v>3.5000000000000003E-2</v>
      </c>
      <c r="F194" s="109">
        <v>4.0000000000000001E-3</v>
      </c>
      <c r="G194" s="110">
        <v>459.21</v>
      </c>
      <c r="H194" s="110">
        <v>0.24</v>
      </c>
      <c r="I194" s="113">
        <v>0.24</v>
      </c>
      <c r="J194" s="114">
        <v>2E-3</v>
      </c>
      <c r="K194" s="58"/>
    </row>
    <row r="195" spans="1:11" ht="35.15" customHeight="1" x14ac:dyDescent="0.25">
      <c r="A195" s="104" t="s">
        <v>561</v>
      </c>
      <c r="B195" s="178"/>
      <c r="C195" s="106">
        <v>0</v>
      </c>
      <c r="D195" s="107">
        <v>0.158</v>
      </c>
      <c r="E195" s="108">
        <v>3.5000000000000003E-2</v>
      </c>
      <c r="F195" s="109">
        <v>4.0000000000000001E-3</v>
      </c>
      <c r="G195" s="110">
        <v>1134.26</v>
      </c>
      <c r="H195" s="110">
        <v>0.24</v>
      </c>
      <c r="I195" s="113">
        <v>0.24</v>
      </c>
      <c r="J195" s="114">
        <v>2E-3</v>
      </c>
      <c r="K195" s="58"/>
    </row>
    <row r="196" spans="1:11" ht="35.15" customHeight="1" x14ac:dyDescent="0.25">
      <c r="A196" s="104" t="s">
        <v>436</v>
      </c>
      <c r="B196" s="178"/>
      <c r="C196" s="106" t="s">
        <v>446</v>
      </c>
      <c r="D196" s="115">
        <v>0.61699999999999999</v>
      </c>
      <c r="E196" s="116">
        <v>6.9000000000000006E-2</v>
      </c>
      <c r="F196" s="117">
        <v>0.03</v>
      </c>
      <c r="G196" s="111">
        <v>0</v>
      </c>
      <c r="H196" s="111">
        <v>0</v>
      </c>
      <c r="I196" s="111">
        <v>0</v>
      </c>
      <c r="J196" s="112">
        <v>0</v>
      </c>
      <c r="K196" s="58"/>
    </row>
    <row r="197" spans="1:11" ht="35.15" customHeight="1" x14ac:dyDescent="0.25">
      <c r="A197" s="104" t="s">
        <v>437</v>
      </c>
      <c r="B197" s="178"/>
      <c r="C197" s="106" t="s">
        <v>688</v>
      </c>
      <c r="D197" s="107">
        <v>-0.25700000000000001</v>
      </c>
      <c r="E197" s="108">
        <v>-6.3E-2</v>
      </c>
      <c r="F197" s="109">
        <v>-8.0000000000000002E-3</v>
      </c>
      <c r="G197" s="111">
        <v>0</v>
      </c>
      <c r="H197" s="111">
        <v>0</v>
      </c>
      <c r="I197" s="111">
        <v>0</v>
      </c>
      <c r="J197" s="112">
        <v>0</v>
      </c>
      <c r="K197" s="58"/>
    </row>
    <row r="198" spans="1:11" ht="35.15" customHeight="1" x14ac:dyDescent="0.25">
      <c r="A198" s="104" t="s">
        <v>438</v>
      </c>
      <c r="B198" s="178"/>
      <c r="C198" s="106">
        <v>8</v>
      </c>
      <c r="D198" s="107">
        <v>-0.25900000000000001</v>
      </c>
      <c r="E198" s="108">
        <v>-6.3E-2</v>
      </c>
      <c r="F198" s="109">
        <v>-8.0000000000000002E-3</v>
      </c>
      <c r="G198" s="111">
        <v>0</v>
      </c>
      <c r="H198" s="111">
        <v>0</v>
      </c>
      <c r="I198" s="111">
        <v>0</v>
      </c>
      <c r="J198" s="112">
        <v>0</v>
      </c>
      <c r="K198" s="58"/>
    </row>
    <row r="199" spans="1:11" ht="35.15" customHeight="1" x14ac:dyDescent="0.25">
      <c r="A199" s="104" t="s">
        <v>439</v>
      </c>
      <c r="B199" s="105"/>
      <c r="C199" s="106">
        <v>0</v>
      </c>
      <c r="D199" s="107">
        <v>-0.25700000000000001</v>
      </c>
      <c r="E199" s="108">
        <v>-6.3E-2</v>
      </c>
      <c r="F199" s="109">
        <v>-8.0000000000000002E-3</v>
      </c>
      <c r="G199" s="111">
        <v>0</v>
      </c>
      <c r="H199" s="111">
        <v>0</v>
      </c>
      <c r="I199" s="111">
        <v>0</v>
      </c>
      <c r="J199" s="114">
        <v>4.0000000000000001E-3</v>
      </c>
      <c r="K199" s="58"/>
    </row>
    <row r="200" spans="1:11" ht="35.15" customHeight="1" x14ac:dyDescent="0.25">
      <c r="A200" s="104" t="s">
        <v>440</v>
      </c>
      <c r="B200" s="105"/>
      <c r="C200" s="106">
        <v>0</v>
      </c>
      <c r="D200" s="107">
        <v>-0.25900000000000001</v>
      </c>
      <c r="E200" s="108">
        <v>-6.3E-2</v>
      </c>
      <c r="F200" s="109">
        <v>-8.0000000000000002E-3</v>
      </c>
      <c r="G200" s="111">
        <v>0</v>
      </c>
      <c r="H200" s="111">
        <v>0</v>
      </c>
      <c r="I200" s="111">
        <v>0</v>
      </c>
      <c r="J200" s="114">
        <v>4.0000000000000001E-3</v>
      </c>
      <c r="K200" s="58"/>
    </row>
    <row r="201" spans="1:11" ht="35.15" customHeight="1" x14ac:dyDescent="0.25">
      <c r="A201" s="104" t="s">
        <v>441</v>
      </c>
      <c r="B201" s="105"/>
      <c r="C201" s="106">
        <v>0</v>
      </c>
      <c r="D201" s="107">
        <v>-0.312</v>
      </c>
      <c r="E201" s="108">
        <v>-7.1999999999999995E-2</v>
      </c>
      <c r="F201" s="109">
        <v>-8.9999999999999993E-3</v>
      </c>
      <c r="G201" s="110">
        <v>8.93</v>
      </c>
      <c r="H201" s="111">
        <v>0</v>
      </c>
      <c r="I201" s="111">
        <v>0</v>
      </c>
      <c r="J201" s="114">
        <v>6.0000000000000001E-3</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4"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124"/>
  <sheetViews>
    <sheetView zoomScale="80" zoomScaleNormal="80" zoomScaleSheetLayoutView="100" workbookViewId="0">
      <selection activeCell="F5" sqref="F5"/>
    </sheetView>
  </sheetViews>
  <sheetFormatPr defaultColWidth="9.1796875" defaultRowHeight="13.5" x14ac:dyDescent="0.35"/>
  <cols>
    <col min="1" max="4" width="24" style="129" customWidth="1"/>
    <col min="5" max="5" width="24.453125" style="129" customWidth="1"/>
    <col min="6" max="6" width="118.81640625" style="129" customWidth="1"/>
    <col min="7" max="16384" width="9.1796875" style="129"/>
  </cols>
  <sheetData>
    <row r="1" spans="1:6" ht="27.75" customHeight="1" x14ac:dyDescent="0.35">
      <c r="A1" s="137" t="s">
        <v>18</v>
      </c>
    </row>
    <row r="2" spans="1:6" ht="44.25" customHeight="1" x14ac:dyDescent="0.35">
      <c r="A2" s="229" t="s">
        <v>363</v>
      </c>
      <c r="B2" s="229"/>
      <c r="C2" s="229"/>
      <c r="D2" s="229"/>
      <c r="E2" s="229"/>
    </row>
    <row r="3" spans="1:6" ht="47.25" customHeight="1" x14ac:dyDescent="0.35">
      <c r="A3" s="192" t="str">
        <f>Overview!B4&amp; " - Illustrative LLFs for year beginning "&amp;Overview!D4</f>
        <v>ESP Electricity Limited - GSP _M - Illustrative LLFs for year beginning 1 April 2027</v>
      </c>
      <c r="B3" s="192"/>
      <c r="C3" s="192"/>
      <c r="D3" s="192"/>
      <c r="E3" s="192"/>
    </row>
    <row r="4" spans="1:6" ht="22" customHeight="1" x14ac:dyDescent="0.35">
      <c r="A4" s="138" t="s">
        <v>12</v>
      </c>
      <c r="B4" s="139" t="s">
        <v>4</v>
      </c>
      <c r="C4" s="139" t="s">
        <v>5</v>
      </c>
      <c r="D4" s="139" t="s">
        <v>6</v>
      </c>
      <c r="E4" s="139" t="s">
        <v>7</v>
      </c>
      <c r="F4" s="139" t="s">
        <v>8</v>
      </c>
    </row>
    <row r="5" spans="1:6" ht="45" customHeight="1" x14ac:dyDescent="0.35">
      <c r="A5" s="168" t="s">
        <v>779</v>
      </c>
      <c r="B5" s="140"/>
      <c r="C5" s="140"/>
      <c r="D5" s="140"/>
      <c r="E5" s="140"/>
      <c r="F5" s="170" t="s">
        <v>784</v>
      </c>
    </row>
    <row r="6" spans="1:6" ht="45" customHeight="1" x14ac:dyDescent="0.35">
      <c r="A6" s="168" t="s">
        <v>780</v>
      </c>
      <c r="B6" s="140"/>
      <c r="C6" s="140"/>
      <c r="D6" s="140"/>
      <c r="E6" s="140"/>
      <c r="F6" s="168" t="s">
        <v>785</v>
      </c>
    </row>
    <row r="7" spans="1:6" ht="45" customHeight="1" x14ac:dyDescent="0.35">
      <c r="A7" s="168" t="s">
        <v>781</v>
      </c>
      <c r="B7" s="140"/>
      <c r="C7" s="140"/>
      <c r="D7" s="140"/>
      <c r="E7" s="140"/>
      <c r="F7" s="168" t="s">
        <v>786</v>
      </c>
    </row>
    <row r="8" spans="1:6" ht="45" customHeight="1" x14ac:dyDescent="0.35">
      <c r="A8" s="168" t="s">
        <v>782</v>
      </c>
      <c r="B8" s="140"/>
      <c r="C8" s="140"/>
      <c r="D8" s="140"/>
      <c r="E8" s="140"/>
      <c r="F8" s="168" t="s">
        <v>787</v>
      </c>
    </row>
    <row r="9" spans="1:6" ht="45" customHeight="1" x14ac:dyDescent="0.35">
      <c r="A9" s="168" t="s">
        <v>783</v>
      </c>
      <c r="B9" s="140"/>
      <c r="C9" s="140"/>
      <c r="D9" s="140"/>
      <c r="E9" s="140"/>
      <c r="F9" s="168" t="s">
        <v>787</v>
      </c>
    </row>
    <row r="10" spans="1:6" ht="22" customHeight="1" x14ac:dyDescent="0.35">
      <c r="A10" s="141" t="s">
        <v>13</v>
      </c>
      <c r="B10" s="230"/>
      <c r="C10" s="231"/>
      <c r="D10" s="231"/>
      <c r="E10" s="232"/>
      <c r="F10" s="167"/>
    </row>
    <row r="11" spans="1:6" x14ac:dyDescent="0.35">
      <c r="A11" s="142"/>
      <c r="B11" s="143"/>
      <c r="C11" s="143"/>
      <c r="D11" s="143"/>
      <c r="E11" s="143"/>
    </row>
    <row r="12" spans="1:6" ht="11.25" customHeight="1" x14ac:dyDescent="0.35">
      <c r="B12" s="143"/>
      <c r="C12" s="143"/>
      <c r="D12" s="143"/>
      <c r="E12" s="143"/>
    </row>
    <row r="13" spans="1:6" ht="22" customHeight="1" x14ac:dyDescent="0.35">
      <c r="A13" s="226" t="s">
        <v>266</v>
      </c>
      <c r="B13" s="227"/>
      <c r="C13" s="227"/>
      <c r="D13" s="227"/>
      <c r="E13" s="227"/>
      <c r="F13" s="228"/>
    </row>
    <row r="14" spans="1:6" ht="22" customHeight="1" x14ac:dyDescent="0.35">
      <c r="A14" s="226" t="s">
        <v>3</v>
      </c>
      <c r="B14" s="227"/>
      <c r="C14" s="227"/>
      <c r="D14" s="227"/>
      <c r="E14" s="227"/>
      <c r="F14" s="228"/>
    </row>
    <row r="15" spans="1:6" ht="22" customHeight="1" x14ac:dyDescent="0.35">
      <c r="A15" s="139" t="s">
        <v>267</v>
      </c>
      <c r="B15" s="139" t="s">
        <v>4</v>
      </c>
      <c r="C15" s="139" t="s">
        <v>5</v>
      </c>
      <c r="D15" s="139" t="s">
        <v>6</v>
      </c>
      <c r="E15" s="139" t="s">
        <v>7</v>
      </c>
      <c r="F15" s="139" t="s">
        <v>8</v>
      </c>
    </row>
    <row r="16" spans="1:6" x14ac:dyDescent="0.35">
      <c r="A16" s="144"/>
      <c r="B16" s="145"/>
      <c r="C16" s="145"/>
      <c r="D16" s="145"/>
      <c r="E16" s="145"/>
      <c r="F16" s="146"/>
    </row>
    <row r="17" spans="1:6" x14ac:dyDescent="0.35">
      <c r="A17" s="144"/>
      <c r="B17" s="145"/>
      <c r="C17" s="145"/>
      <c r="D17" s="145"/>
      <c r="E17" s="145"/>
      <c r="F17" s="146"/>
    </row>
    <row r="18" spans="1:6" x14ac:dyDescent="0.35">
      <c r="A18" s="144"/>
      <c r="B18" s="145"/>
      <c r="C18" s="145"/>
      <c r="D18" s="145"/>
      <c r="E18" s="145"/>
      <c r="F18" s="146"/>
    </row>
    <row r="19" spans="1:6" x14ac:dyDescent="0.35">
      <c r="A19" s="144"/>
      <c r="B19" s="145"/>
      <c r="C19" s="145"/>
      <c r="D19" s="145"/>
      <c r="E19" s="145"/>
      <c r="F19" s="146"/>
    </row>
    <row r="20" spans="1:6" x14ac:dyDescent="0.35">
      <c r="A20" s="144"/>
      <c r="B20" s="145"/>
      <c r="C20" s="145"/>
      <c r="D20" s="145"/>
      <c r="E20" s="145"/>
      <c r="F20" s="146"/>
    </row>
    <row r="21" spans="1:6" x14ac:dyDescent="0.35">
      <c r="A21" s="144"/>
      <c r="B21" s="145"/>
      <c r="C21" s="145"/>
      <c r="D21" s="145"/>
      <c r="E21" s="145"/>
      <c r="F21" s="146"/>
    </row>
    <row r="22" spans="1:6" ht="22.5" customHeight="1" x14ac:dyDescent="0.35">
      <c r="A22" s="147"/>
      <c r="B22" s="147"/>
      <c r="C22" s="147"/>
      <c r="D22" s="147"/>
      <c r="E22" s="147"/>
      <c r="F22" s="147"/>
    </row>
    <row r="23" spans="1:6" ht="22" customHeight="1" x14ac:dyDescent="0.35">
      <c r="A23" s="226" t="s">
        <v>268</v>
      </c>
      <c r="B23" s="227"/>
      <c r="C23" s="227"/>
      <c r="D23" s="227"/>
      <c r="E23" s="227"/>
      <c r="F23" s="228"/>
    </row>
    <row r="24" spans="1:6" ht="22" customHeight="1" x14ac:dyDescent="0.35">
      <c r="A24" s="226" t="s">
        <v>10</v>
      </c>
      <c r="B24" s="227"/>
      <c r="C24" s="227"/>
      <c r="D24" s="227"/>
      <c r="E24" s="227"/>
      <c r="F24" s="228"/>
    </row>
    <row r="25" spans="1:6" ht="22" customHeight="1" x14ac:dyDescent="0.35">
      <c r="A25" s="139" t="s">
        <v>9</v>
      </c>
      <c r="B25" s="139" t="s">
        <v>4</v>
      </c>
      <c r="C25" s="139" t="s">
        <v>5</v>
      </c>
      <c r="D25" s="139" t="s">
        <v>6</v>
      </c>
      <c r="E25" s="139" t="s">
        <v>7</v>
      </c>
      <c r="F25" s="139" t="s">
        <v>8</v>
      </c>
    </row>
    <row r="26" spans="1:6" ht="22" customHeight="1" x14ac:dyDescent="0.35">
      <c r="A26" s="144"/>
      <c r="B26" s="145"/>
      <c r="C26" s="145"/>
      <c r="D26" s="145"/>
      <c r="E26" s="145"/>
      <c r="F26" s="148"/>
    </row>
    <row r="27" spans="1:6" ht="22" customHeight="1" x14ac:dyDescent="0.35">
      <c r="A27" s="144"/>
      <c r="B27" s="145"/>
      <c r="C27" s="145"/>
      <c r="D27" s="145"/>
      <c r="E27" s="145"/>
      <c r="F27" s="148"/>
    </row>
    <row r="28" spans="1:6" ht="22" customHeight="1" x14ac:dyDescent="0.35">
      <c r="A28" s="144"/>
      <c r="B28" s="145"/>
      <c r="C28" s="145"/>
      <c r="D28" s="145"/>
      <c r="E28" s="145"/>
      <c r="F28" s="148"/>
    </row>
    <row r="29" spans="1:6" ht="22" customHeight="1" x14ac:dyDescent="0.35">
      <c r="A29" s="144"/>
      <c r="B29" s="145"/>
      <c r="C29" s="145"/>
      <c r="D29" s="145"/>
      <c r="E29" s="145"/>
      <c r="F29" s="148"/>
    </row>
    <row r="30" spans="1:6" ht="22" customHeight="1" x14ac:dyDescent="0.35">
      <c r="A30" s="144"/>
      <c r="B30" s="145"/>
      <c r="C30" s="145"/>
      <c r="D30" s="145"/>
      <c r="E30" s="145"/>
      <c r="F30" s="148"/>
    </row>
    <row r="31" spans="1:6" ht="22" customHeight="1" x14ac:dyDescent="0.35">
      <c r="A31" s="144"/>
      <c r="B31" s="145"/>
      <c r="C31" s="145"/>
      <c r="D31" s="145"/>
      <c r="E31" s="145"/>
      <c r="F31" s="148"/>
    </row>
    <row r="32" spans="1:6" ht="22" customHeight="1" x14ac:dyDescent="0.35">
      <c r="A32" s="144"/>
      <c r="B32" s="145"/>
      <c r="C32" s="145"/>
      <c r="D32" s="145"/>
      <c r="E32" s="145"/>
      <c r="F32" s="148"/>
    </row>
    <row r="33" spans="1:6" ht="22" customHeight="1" x14ac:dyDescent="0.35">
      <c r="A33" s="144"/>
      <c r="B33" s="145"/>
      <c r="C33" s="145"/>
      <c r="D33" s="145"/>
      <c r="E33" s="145"/>
      <c r="F33" s="148"/>
    </row>
    <row r="34" spans="1:6" ht="22" customHeight="1" x14ac:dyDescent="0.35">
      <c r="A34" s="144"/>
      <c r="B34" s="145"/>
      <c r="C34" s="145"/>
      <c r="D34" s="145"/>
      <c r="E34" s="145"/>
      <c r="F34" s="148"/>
    </row>
    <row r="35" spans="1:6" ht="22" customHeight="1" x14ac:dyDescent="0.35">
      <c r="A35" s="144"/>
      <c r="B35" s="145"/>
      <c r="C35" s="145"/>
      <c r="D35" s="145"/>
      <c r="E35" s="145"/>
      <c r="F35" s="148"/>
    </row>
    <row r="36" spans="1:6" ht="22" customHeight="1" x14ac:dyDescent="0.35">
      <c r="A36" s="144"/>
      <c r="B36" s="145"/>
      <c r="C36" s="145"/>
      <c r="D36" s="145"/>
      <c r="E36" s="145"/>
      <c r="F36" s="148"/>
    </row>
    <row r="37" spans="1:6" ht="22" customHeight="1" x14ac:dyDescent="0.35">
      <c r="A37" s="144"/>
      <c r="B37" s="145"/>
      <c r="C37" s="145"/>
      <c r="D37" s="145"/>
      <c r="E37" s="145"/>
      <c r="F37" s="148"/>
    </row>
    <row r="38" spans="1:6" ht="22" customHeight="1" x14ac:dyDescent="0.35">
      <c r="A38" s="144"/>
      <c r="B38" s="145"/>
      <c r="C38" s="145"/>
      <c r="D38" s="145"/>
      <c r="E38" s="145"/>
      <c r="F38" s="148"/>
    </row>
    <row r="39" spans="1:6" ht="22" customHeight="1" x14ac:dyDescent="0.35">
      <c r="A39" s="144"/>
      <c r="B39" s="145"/>
      <c r="C39" s="145"/>
      <c r="D39" s="145"/>
      <c r="E39" s="145"/>
      <c r="F39" s="148"/>
    </row>
    <row r="40" spans="1:6" ht="22" customHeight="1" x14ac:dyDescent="0.35">
      <c r="A40" s="144"/>
      <c r="B40" s="145"/>
      <c r="C40" s="145"/>
      <c r="D40" s="145"/>
      <c r="E40" s="145"/>
      <c r="F40" s="148"/>
    </row>
    <row r="41" spans="1:6" ht="22" customHeight="1" x14ac:dyDescent="0.35">
      <c r="A41" s="144"/>
      <c r="B41" s="145"/>
      <c r="C41" s="145"/>
      <c r="D41" s="145"/>
      <c r="E41" s="145"/>
      <c r="F41" s="148"/>
    </row>
    <row r="42" spans="1:6" ht="22" customHeight="1" x14ac:dyDescent="0.35">
      <c r="A42" s="144"/>
      <c r="B42" s="145"/>
      <c r="C42" s="145"/>
      <c r="D42" s="145"/>
      <c r="E42" s="145"/>
      <c r="F42" s="148"/>
    </row>
    <row r="43" spans="1:6" ht="22" customHeight="1" x14ac:dyDescent="0.35">
      <c r="A43" s="144"/>
      <c r="B43" s="145"/>
      <c r="C43" s="145"/>
      <c r="D43" s="145"/>
      <c r="E43" s="145"/>
      <c r="F43" s="148"/>
    </row>
    <row r="44" spans="1:6" ht="22" customHeight="1" x14ac:dyDescent="0.35">
      <c r="A44" s="144"/>
      <c r="B44" s="145"/>
      <c r="C44" s="145"/>
      <c r="D44" s="145"/>
      <c r="E44" s="145"/>
      <c r="F44" s="148"/>
    </row>
    <row r="45" spans="1:6" ht="22" customHeight="1" x14ac:dyDescent="0.35">
      <c r="A45" s="144"/>
      <c r="B45" s="145"/>
      <c r="C45" s="145"/>
      <c r="D45" s="145"/>
      <c r="E45" s="145"/>
      <c r="F45" s="148"/>
    </row>
    <row r="46" spans="1:6" ht="22" customHeight="1" x14ac:dyDescent="0.35">
      <c r="A46" s="144"/>
      <c r="B46" s="145"/>
      <c r="C46" s="145"/>
      <c r="D46" s="145"/>
      <c r="E46" s="145"/>
      <c r="F46" s="148"/>
    </row>
    <row r="47" spans="1:6" ht="22" customHeight="1" x14ac:dyDescent="0.35">
      <c r="A47" s="144"/>
      <c r="B47" s="145"/>
      <c r="C47" s="145"/>
      <c r="D47" s="145"/>
      <c r="E47" s="145"/>
      <c r="F47" s="148"/>
    </row>
    <row r="48" spans="1:6" ht="22" customHeight="1" x14ac:dyDescent="0.35">
      <c r="A48" s="144"/>
      <c r="B48" s="145"/>
      <c r="C48" s="145"/>
      <c r="D48" s="145"/>
      <c r="E48" s="145"/>
      <c r="F48" s="148"/>
    </row>
    <row r="49" spans="1:6" ht="22" customHeight="1" x14ac:dyDescent="0.35">
      <c r="A49" s="144"/>
      <c r="B49" s="145"/>
      <c r="C49" s="145"/>
      <c r="D49" s="145"/>
      <c r="E49" s="145"/>
      <c r="F49" s="148"/>
    </row>
    <row r="50" spans="1:6" ht="22" customHeight="1" x14ac:dyDescent="0.35">
      <c r="A50" s="144"/>
      <c r="B50" s="145"/>
      <c r="C50" s="145"/>
      <c r="D50" s="145"/>
      <c r="E50" s="145"/>
      <c r="F50" s="148"/>
    </row>
    <row r="51" spans="1:6" ht="22" customHeight="1" x14ac:dyDescent="0.35">
      <c r="A51" s="144"/>
      <c r="B51" s="145"/>
      <c r="C51" s="145"/>
      <c r="D51" s="145"/>
      <c r="E51" s="145"/>
      <c r="F51" s="148"/>
    </row>
    <row r="52" spans="1:6" ht="22" customHeight="1" x14ac:dyDescent="0.35">
      <c r="A52" s="144"/>
      <c r="B52" s="145"/>
      <c r="C52" s="145"/>
      <c r="D52" s="145"/>
      <c r="E52" s="145"/>
      <c r="F52" s="148"/>
    </row>
    <row r="53" spans="1:6" ht="22" customHeight="1" x14ac:dyDescent="0.35">
      <c r="A53" s="144"/>
      <c r="B53" s="145"/>
      <c r="C53" s="145"/>
      <c r="D53" s="145"/>
      <c r="E53" s="145"/>
      <c r="F53" s="148"/>
    </row>
    <row r="54" spans="1:6" ht="22" customHeight="1" x14ac:dyDescent="0.35">
      <c r="A54" s="144"/>
      <c r="B54" s="145"/>
      <c r="C54" s="145"/>
      <c r="D54" s="145"/>
      <c r="E54" s="145"/>
      <c r="F54" s="148"/>
    </row>
    <row r="55" spans="1:6" ht="22" customHeight="1" x14ac:dyDescent="0.35">
      <c r="A55" s="144"/>
      <c r="B55" s="145"/>
      <c r="C55" s="145"/>
      <c r="D55" s="145"/>
      <c r="E55" s="145"/>
      <c r="F55" s="148"/>
    </row>
    <row r="56" spans="1:6" ht="22" customHeight="1" x14ac:dyDescent="0.35">
      <c r="A56" s="144"/>
      <c r="B56" s="145"/>
      <c r="C56" s="145"/>
      <c r="D56" s="145"/>
      <c r="E56" s="145"/>
      <c r="F56" s="148"/>
    </row>
    <row r="57" spans="1:6" ht="22" customHeight="1" x14ac:dyDescent="0.35">
      <c r="A57" s="144"/>
      <c r="B57" s="145"/>
      <c r="C57" s="145"/>
      <c r="D57" s="145"/>
      <c r="E57" s="145"/>
      <c r="F57" s="148"/>
    </row>
    <row r="58" spans="1:6" ht="22" customHeight="1" x14ac:dyDescent="0.35">
      <c r="A58" s="144"/>
      <c r="B58" s="145"/>
      <c r="C58" s="145"/>
      <c r="D58" s="145"/>
      <c r="E58" s="145"/>
      <c r="F58" s="148"/>
    </row>
    <row r="59" spans="1:6" ht="22" customHeight="1" x14ac:dyDescent="0.35">
      <c r="A59" s="144"/>
      <c r="B59" s="145"/>
      <c r="C59" s="145"/>
      <c r="D59" s="145"/>
      <c r="E59" s="145"/>
      <c r="F59" s="148"/>
    </row>
    <row r="60" spans="1:6" ht="22" customHeight="1" x14ac:dyDescent="0.35">
      <c r="A60" s="144"/>
      <c r="B60" s="145"/>
      <c r="C60" s="145"/>
      <c r="D60" s="145"/>
      <c r="E60" s="145"/>
      <c r="F60" s="148"/>
    </row>
    <row r="61" spans="1:6" ht="22" customHeight="1" x14ac:dyDescent="0.35">
      <c r="A61" s="144"/>
      <c r="B61" s="145"/>
      <c r="C61" s="145"/>
      <c r="D61" s="145"/>
      <c r="E61" s="145"/>
      <c r="F61" s="148"/>
    </row>
    <row r="62" spans="1:6" ht="22" customHeight="1" x14ac:dyDescent="0.35">
      <c r="A62" s="144"/>
      <c r="B62" s="145"/>
      <c r="C62" s="145"/>
      <c r="D62" s="145"/>
      <c r="E62" s="145"/>
      <c r="F62" s="148"/>
    </row>
    <row r="63" spans="1:6" ht="22" customHeight="1" x14ac:dyDescent="0.35">
      <c r="A63" s="144"/>
      <c r="B63" s="145"/>
      <c r="C63" s="145"/>
      <c r="D63" s="145"/>
      <c r="E63" s="145"/>
      <c r="F63" s="148"/>
    </row>
    <row r="64" spans="1:6" ht="22" customHeight="1" x14ac:dyDescent="0.35">
      <c r="A64" s="144"/>
      <c r="B64" s="145"/>
      <c r="C64" s="145"/>
      <c r="D64" s="145"/>
      <c r="E64" s="145"/>
      <c r="F64" s="148"/>
    </row>
    <row r="65" spans="1:6" ht="22" customHeight="1" x14ac:dyDescent="0.35">
      <c r="A65" s="144"/>
      <c r="B65" s="145"/>
      <c r="C65" s="145"/>
      <c r="D65" s="145"/>
      <c r="E65" s="145"/>
      <c r="F65" s="148"/>
    </row>
    <row r="66" spans="1:6" ht="22" customHeight="1" x14ac:dyDescent="0.35">
      <c r="A66" s="144"/>
      <c r="B66" s="145"/>
      <c r="C66" s="145"/>
      <c r="D66" s="145"/>
      <c r="E66" s="145"/>
      <c r="F66" s="148"/>
    </row>
    <row r="67" spans="1:6" ht="22" customHeight="1" x14ac:dyDescent="0.35">
      <c r="A67" s="144"/>
      <c r="B67" s="145"/>
      <c r="C67" s="145"/>
      <c r="D67" s="145"/>
      <c r="E67" s="145"/>
      <c r="F67" s="148"/>
    </row>
    <row r="68" spans="1:6" ht="22" customHeight="1" x14ac:dyDescent="0.35">
      <c r="A68" s="144"/>
      <c r="B68" s="145"/>
      <c r="C68" s="145"/>
      <c r="D68" s="145"/>
      <c r="E68" s="145"/>
      <c r="F68" s="148"/>
    </row>
    <row r="69" spans="1:6" ht="22" customHeight="1" x14ac:dyDescent="0.35">
      <c r="A69" s="144"/>
      <c r="B69" s="145"/>
      <c r="C69" s="145"/>
      <c r="D69" s="145"/>
      <c r="E69" s="145"/>
      <c r="F69" s="148"/>
    </row>
    <row r="70" spans="1:6" ht="22" customHeight="1" x14ac:dyDescent="0.35">
      <c r="A70" s="144"/>
      <c r="B70" s="145"/>
      <c r="C70" s="145"/>
      <c r="D70" s="145"/>
      <c r="E70" s="145"/>
      <c r="F70" s="148"/>
    </row>
    <row r="71" spans="1:6" ht="22" customHeight="1" x14ac:dyDescent="0.35">
      <c r="A71" s="144"/>
      <c r="B71" s="145"/>
      <c r="C71" s="145"/>
      <c r="D71" s="145"/>
      <c r="E71" s="145"/>
      <c r="F71" s="148"/>
    </row>
    <row r="72" spans="1:6" ht="22" customHeight="1" x14ac:dyDescent="0.35">
      <c r="A72" s="144"/>
      <c r="B72" s="145"/>
      <c r="C72" s="145"/>
      <c r="D72" s="145"/>
      <c r="E72" s="145"/>
      <c r="F72" s="148"/>
    </row>
    <row r="73" spans="1:6" ht="22" customHeight="1" x14ac:dyDescent="0.35">
      <c r="A73" s="144"/>
      <c r="B73" s="145"/>
      <c r="C73" s="145"/>
      <c r="D73" s="145"/>
      <c r="E73" s="145"/>
      <c r="F73" s="148"/>
    </row>
    <row r="74" spans="1:6" ht="22" customHeight="1" x14ac:dyDescent="0.35">
      <c r="A74" s="144"/>
      <c r="B74" s="145"/>
      <c r="C74" s="145"/>
      <c r="D74" s="145"/>
      <c r="E74" s="145"/>
      <c r="F74" s="148"/>
    </row>
    <row r="75" spans="1:6" ht="22" customHeight="1" x14ac:dyDescent="0.35">
      <c r="A75" s="144"/>
      <c r="B75" s="145"/>
      <c r="C75" s="145"/>
      <c r="D75" s="145"/>
      <c r="E75" s="145"/>
      <c r="F75" s="148"/>
    </row>
    <row r="76" spans="1:6" ht="22" customHeight="1" x14ac:dyDescent="0.35">
      <c r="A76" s="144"/>
      <c r="B76" s="145"/>
      <c r="C76" s="145"/>
      <c r="D76" s="145"/>
      <c r="E76" s="145"/>
      <c r="F76" s="148"/>
    </row>
    <row r="77" spans="1:6" ht="22" customHeight="1" x14ac:dyDescent="0.35">
      <c r="A77" s="144"/>
      <c r="B77" s="145"/>
      <c r="C77" s="145"/>
      <c r="D77" s="145"/>
      <c r="E77" s="145"/>
      <c r="F77" s="148"/>
    </row>
    <row r="78" spans="1:6" ht="22" customHeight="1" x14ac:dyDescent="0.35">
      <c r="A78" s="144"/>
      <c r="B78" s="145"/>
      <c r="C78" s="145"/>
      <c r="D78" s="145"/>
      <c r="E78" s="145"/>
      <c r="F78" s="148"/>
    </row>
    <row r="79" spans="1:6" ht="22" customHeight="1" x14ac:dyDescent="0.35">
      <c r="A79" s="144"/>
      <c r="B79" s="145"/>
      <c r="C79" s="145"/>
      <c r="D79" s="145"/>
      <c r="E79" s="145"/>
      <c r="F79" s="148"/>
    </row>
    <row r="80" spans="1:6" ht="22" customHeight="1" x14ac:dyDescent="0.35">
      <c r="A80" s="144"/>
      <c r="B80" s="145"/>
      <c r="C80" s="145"/>
      <c r="D80" s="145"/>
      <c r="E80" s="145"/>
      <c r="F80" s="148"/>
    </row>
    <row r="81" spans="1:6" ht="22" customHeight="1" x14ac:dyDescent="0.35">
      <c r="A81" s="144"/>
      <c r="B81" s="145"/>
      <c r="C81" s="145"/>
      <c r="D81" s="145"/>
      <c r="E81" s="145"/>
      <c r="F81" s="148"/>
    </row>
    <row r="82" spans="1:6" x14ac:dyDescent="0.35">
      <c r="A82" s="147"/>
      <c r="B82" s="147"/>
      <c r="C82" s="147"/>
      <c r="D82" s="147"/>
      <c r="E82" s="147"/>
      <c r="F82" s="147"/>
    </row>
    <row r="83" spans="1:6" ht="22" customHeight="1" x14ac:dyDescent="0.35">
      <c r="A83" s="226" t="s">
        <v>268</v>
      </c>
      <c r="B83" s="227"/>
      <c r="C83" s="227"/>
      <c r="D83" s="227"/>
      <c r="E83" s="227"/>
      <c r="F83" s="228"/>
    </row>
    <row r="84" spans="1:6" ht="22" customHeight="1" x14ac:dyDescent="0.35">
      <c r="A84" s="226" t="s">
        <v>11</v>
      </c>
      <c r="B84" s="227"/>
      <c r="C84" s="227"/>
      <c r="D84" s="227"/>
      <c r="E84" s="227"/>
      <c r="F84" s="228"/>
    </row>
    <row r="85" spans="1:6" ht="22" customHeight="1" x14ac:dyDescent="0.35">
      <c r="A85" s="139" t="s">
        <v>9</v>
      </c>
      <c r="B85" s="139" t="s">
        <v>4</v>
      </c>
      <c r="C85" s="139" t="s">
        <v>5</v>
      </c>
      <c r="D85" s="139" t="s">
        <v>6</v>
      </c>
      <c r="E85" s="139" t="s">
        <v>7</v>
      </c>
      <c r="F85" s="139" t="s">
        <v>8</v>
      </c>
    </row>
    <row r="86" spans="1:6" ht="22" customHeight="1" x14ac:dyDescent="0.35">
      <c r="A86" s="144"/>
      <c r="B86" s="145"/>
      <c r="C86" s="145"/>
      <c r="D86" s="145"/>
      <c r="E86" s="145"/>
      <c r="F86" s="148"/>
    </row>
    <row r="87" spans="1:6" ht="22" customHeight="1" x14ac:dyDescent="0.35">
      <c r="A87" s="144"/>
      <c r="B87" s="145"/>
      <c r="C87" s="145"/>
      <c r="D87" s="145"/>
      <c r="E87" s="145"/>
      <c r="F87" s="148"/>
    </row>
    <row r="88" spans="1:6" ht="22" customHeight="1" x14ac:dyDescent="0.35">
      <c r="A88" s="144"/>
      <c r="B88" s="145"/>
      <c r="C88" s="145"/>
      <c r="D88" s="145"/>
      <c r="E88" s="145"/>
      <c r="F88" s="148"/>
    </row>
    <row r="89" spans="1:6" ht="22" customHeight="1" x14ac:dyDescent="0.35">
      <c r="A89" s="144"/>
      <c r="B89" s="145"/>
      <c r="C89" s="145"/>
      <c r="D89" s="145"/>
      <c r="E89" s="145"/>
      <c r="F89" s="148"/>
    </row>
    <row r="90" spans="1:6" ht="22" customHeight="1" x14ac:dyDescent="0.35">
      <c r="A90" s="144"/>
      <c r="B90" s="145"/>
      <c r="C90" s="145"/>
      <c r="D90" s="145"/>
      <c r="E90" s="145"/>
      <c r="F90" s="148"/>
    </row>
    <row r="91" spans="1:6" ht="22" customHeight="1" x14ac:dyDescent="0.35">
      <c r="A91" s="144"/>
      <c r="B91" s="145"/>
      <c r="C91" s="145"/>
      <c r="D91" s="145"/>
      <c r="E91" s="145"/>
      <c r="F91" s="148"/>
    </row>
    <row r="92" spans="1:6" ht="22" customHeight="1" x14ac:dyDescent="0.35">
      <c r="A92" s="144"/>
      <c r="B92" s="145"/>
      <c r="C92" s="145"/>
      <c r="D92" s="145"/>
      <c r="E92" s="145"/>
      <c r="F92" s="148"/>
    </row>
    <row r="93" spans="1:6" ht="22" customHeight="1" x14ac:dyDescent="0.35">
      <c r="A93" s="144"/>
      <c r="B93" s="145"/>
      <c r="C93" s="145"/>
      <c r="D93" s="145"/>
      <c r="E93" s="145"/>
      <c r="F93" s="148"/>
    </row>
    <row r="94" spans="1:6" ht="22" customHeight="1" x14ac:dyDescent="0.35">
      <c r="A94" s="144"/>
      <c r="B94" s="145"/>
      <c r="C94" s="145"/>
      <c r="D94" s="145"/>
      <c r="E94" s="145"/>
      <c r="F94" s="148"/>
    </row>
    <row r="95" spans="1:6" ht="22" customHeight="1" x14ac:dyDescent="0.35">
      <c r="A95" s="144"/>
      <c r="B95" s="145"/>
      <c r="C95" s="145"/>
      <c r="D95" s="145"/>
      <c r="E95" s="145"/>
      <c r="F95" s="148"/>
    </row>
    <row r="96" spans="1:6" ht="22" customHeight="1" x14ac:dyDescent="0.35">
      <c r="A96" s="144"/>
      <c r="B96" s="145"/>
      <c r="C96" s="145"/>
      <c r="D96" s="145"/>
      <c r="E96" s="145"/>
      <c r="F96" s="148"/>
    </row>
    <row r="97" spans="1:6" ht="22" customHeight="1" x14ac:dyDescent="0.35">
      <c r="A97" s="144"/>
      <c r="B97" s="145"/>
      <c r="C97" s="145"/>
      <c r="D97" s="145"/>
      <c r="E97" s="145"/>
      <c r="F97" s="148"/>
    </row>
    <row r="98" spans="1:6" ht="22" customHeight="1" x14ac:dyDescent="0.35">
      <c r="A98" s="144"/>
      <c r="B98" s="145"/>
      <c r="C98" s="145"/>
      <c r="D98" s="145"/>
      <c r="E98" s="145"/>
      <c r="F98" s="148"/>
    </row>
    <row r="99" spans="1:6" ht="22" customHeight="1" x14ac:dyDescent="0.35">
      <c r="A99" s="144"/>
      <c r="B99" s="145"/>
      <c r="C99" s="145"/>
      <c r="D99" s="145"/>
      <c r="E99" s="145"/>
      <c r="F99" s="148"/>
    </row>
    <row r="100" spans="1:6" ht="22" customHeight="1" x14ac:dyDescent="0.35">
      <c r="A100" s="144"/>
      <c r="B100" s="145"/>
      <c r="C100" s="145"/>
      <c r="D100" s="145"/>
      <c r="E100" s="145"/>
      <c r="F100" s="148"/>
    </row>
    <row r="101" spans="1:6" ht="22" customHeight="1" x14ac:dyDescent="0.35">
      <c r="A101" s="144"/>
      <c r="B101" s="145"/>
      <c r="C101" s="145"/>
      <c r="D101" s="145"/>
      <c r="E101" s="145"/>
      <c r="F101" s="148"/>
    </row>
    <row r="102" spans="1:6" ht="22" customHeight="1" x14ac:dyDescent="0.35">
      <c r="A102" s="144"/>
      <c r="B102" s="145"/>
      <c r="C102" s="145"/>
      <c r="D102" s="145"/>
      <c r="E102" s="145"/>
      <c r="F102" s="148"/>
    </row>
    <row r="103" spans="1:6" ht="22" customHeight="1" x14ac:dyDescent="0.35">
      <c r="A103" s="144"/>
      <c r="B103" s="145"/>
      <c r="C103" s="145"/>
      <c r="D103" s="145"/>
      <c r="E103" s="145"/>
      <c r="F103" s="148"/>
    </row>
    <row r="104" spans="1:6" ht="22" customHeight="1" x14ac:dyDescent="0.35">
      <c r="A104" s="144"/>
      <c r="B104" s="145"/>
      <c r="C104" s="145"/>
      <c r="D104" s="145"/>
      <c r="E104" s="145"/>
      <c r="F104" s="148"/>
    </row>
    <row r="105" spans="1:6" ht="22" customHeight="1" x14ac:dyDescent="0.35">
      <c r="A105" s="144"/>
      <c r="B105" s="145"/>
      <c r="C105" s="145"/>
      <c r="D105" s="145"/>
      <c r="E105" s="145"/>
      <c r="F105" s="148"/>
    </row>
    <row r="106" spans="1:6" ht="22" customHeight="1" x14ac:dyDescent="0.35">
      <c r="A106" s="144"/>
      <c r="B106" s="145"/>
      <c r="C106" s="145"/>
      <c r="D106" s="145"/>
      <c r="E106" s="145"/>
      <c r="F106" s="148"/>
    </row>
    <row r="107" spans="1:6" ht="22" customHeight="1" x14ac:dyDescent="0.35">
      <c r="A107" s="144"/>
      <c r="B107" s="145"/>
      <c r="C107" s="145"/>
      <c r="D107" s="145"/>
      <c r="E107" s="145"/>
      <c r="F107" s="148"/>
    </row>
    <row r="108" spans="1:6" ht="22" customHeight="1" x14ac:dyDescent="0.35">
      <c r="A108" s="144"/>
      <c r="B108" s="145"/>
      <c r="C108" s="145"/>
      <c r="D108" s="145"/>
      <c r="E108" s="145"/>
      <c r="F108" s="148"/>
    </row>
    <row r="109" spans="1:6" ht="22" customHeight="1" x14ac:dyDescent="0.35">
      <c r="A109" s="144"/>
      <c r="B109" s="145"/>
      <c r="C109" s="145"/>
      <c r="D109" s="145"/>
      <c r="E109" s="145"/>
      <c r="F109" s="148"/>
    </row>
    <row r="110" spans="1:6" ht="22" customHeight="1" x14ac:dyDescent="0.35">
      <c r="A110" s="144"/>
      <c r="B110" s="145"/>
      <c r="C110" s="145"/>
      <c r="D110" s="145"/>
      <c r="E110" s="145"/>
      <c r="F110" s="148"/>
    </row>
    <row r="111" spans="1:6" ht="22" customHeight="1" x14ac:dyDescent="0.35">
      <c r="A111" s="144"/>
      <c r="B111" s="145"/>
      <c r="C111" s="145"/>
      <c r="D111" s="145"/>
      <c r="E111" s="145"/>
      <c r="F111" s="148"/>
    </row>
    <row r="112" spans="1:6" ht="22" customHeight="1" x14ac:dyDescent="0.35">
      <c r="A112" s="144"/>
      <c r="B112" s="145"/>
      <c r="C112" s="145"/>
      <c r="D112" s="145"/>
      <c r="E112" s="145"/>
      <c r="F112" s="148"/>
    </row>
    <row r="113" spans="1:6" ht="22" customHeight="1" x14ac:dyDescent="0.35">
      <c r="A113" s="144"/>
      <c r="B113" s="145"/>
      <c r="C113" s="145"/>
      <c r="D113" s="145"/>
      <c r="E113" s="145"/>
      <c r="F113" s="148"/>
    </row>
    <row r="114" spans="1:6" ht="22" customHeight="1" x14ac:dyDescent="0.35">
      <c r="A114" s="144"/>
      <c r="B114" s="145"/>
      <c r="C114" s="145"/>
      <c r="D114" s="145"/>
      <c r="E114" s="145"/>
      <c r="F114" s="148"/>
    </row>
    <row r="115" spans="1:6" ht="22" customHeight="1" x14ac:dyDescent="0.35">
      <c r="A115" s="144"/>
      <c r="B115" s="145"/>
      <c r="C115" s="145"/>
      <c r="D115" s="145"/>
      <c r="E115" s="145"/>
      <c r="F115" s="148"/>
    </row>
    <row r="116" spans="1:6" ht="22" customHeight="1" x14ac:dyDescent="0.35">
      <c r="A116" s="144"/>
      <c r="B116" s="145"/>
      <c r="C116" s="145"/>
      <c r="D116" s="145"/>
      <c r="E116" s="145"/>
      <c r="F116" s="148"/>
    </row>
    <row r="117" spans="1:6" ht="22" customHeight="1" x14ac:dyDescent="0.35">
      <c r="A117" s="144"/>
      <c r="B117" s="145"/>
      <c r="C117" s="145"/>
      <c r="D117" s="145"/>
      <c r="E117" s="145"/>
      <c r="F117" s="148"/>
    </row>
    <row r="118" spans="1:6" ht="22" customHeight="1" x14ac:dyDescent="0.35">
      <c r="A118" s="144"/>
      <c r="B118" s="145"/>
      <c r="C118" s="145"/>
      <c r="D118" s="145"/>
      <c r="E118" s="145"/>
      <c r="F118" s="148"/>
    </row>
    <row r="119" spans="1:6" ht="22" customHeight="1" x14ac:dyDescent="0.35">
      <c r="A119" s="144"/>
      <c r="B119" s="145"/>
      <c r="C119" s="145"/>
      <c r="D119" s="145"/>
      <c r="E119" s="145"/>
      <c r="F119" s="148"/>
    </row>
    <row r="120" spans="1:6" ht="22" customHeight="1" x14ac:dyDescent="0.35">
      <c r="A120" s="144"/>
      <c r="B120" s="145"/>
      <c r="C120" s="145"/>
      <c r="D120" s="145"/>
      <c r="E120" s="145"/>
      <c r="F120" s="148"/>
    </row>
    <row r="122" spans="1:6" ht="12.75" customHeight="1" x14ac:dyDescent="0.35"/>
    <row r="123" spans="1:6" ht="12.75" customHeight="1" x14ac:dyDescent="0.35"/>
    <row r="124" spans="1:6" x14ac:dyDescent="0.35">
      <c r="A124" s="57" t="s">
        <v>677</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6"/>
  <sheetViews>
    <sheetView zoomScale="80" zoomScaleNormal="80" zoomScaleSheetLayoutView="100" workbookViewId="0">
      <selection activeCell="P17" sqref="P17"/>
    </sheetView>
  </sheetViews>
  <sheetFormatPr defaultColWidth="9.1796875" defaultRowHeight="27.75" customHeight="1" x14ac:dyDescent="0.35"/>
  <cols>
    <col min="1" max="2" width="16" style="70" customWidth="1"/>
    <col min="3" max="3" width="6.453125" style="70" bestFit="1" customWidth="1"/>
    <col min="4" max="4" width="20.54296875" style="70" customWidth="1"/>
    <col min="5" max="5" width="16.453125" style="79" customWidth="1"/>
    <col min="6" max="6" width="6.453125" style="79" bestFit="1" customWidth="1"/>
    <col min="7" max="7" width="20.54296875" style="70" customWidth="1"/>
    <col min="8" max="8" width="50.54296875" style="79" customWidth="1"/>
    <col min="9" max="10" width="15.54296875" style="79" customWidth="1"/>
    <col min="11" max="11" width="15.54296875" style="80" customWidth="1"/>
    <col min="12" max="13" width="15.54296875" style="81" customWidth="1"/>
    <col min="14" max="16" width="15.54296875" style="70" customWidth="1"/>
    <col min="17" max="18" width="13.54296875" style="70" customWidth="1"/>
    <col min="19" max="19" width="15.54296875" style="70" customWidth="1"/>
    <col min="20" max="16384" width="9.1796875" style="70"/>
  </cols>
  <sheetData>
    <row r="1" spans="1:18" ht="39.75" customHeight="1" x14ac:dyDescent="0.25">
      <c r="A1" s="69" t="s">
        <v>18</v>
      </c>
      <c r="B1" s="69"/>
      <c r="C1" s="233" t="s">
        <v>365</v>
      </c>
      <c r="D1" s="233"/>
      <c r="E1" s="233"/>
      <c r="F1" s="233"/>
      <c r="G1" s="233"/>
      <c r="H1" s="233"/>
      <c r="I1" s="233"/>
      <c r="J1" s="233"/>
      <c r="K1" s="233"/>
      <c r="L1" s="233"/>
      <c r="M1" s="233"/>
      <c r="N1" s="233"/>
      <c r="O1" s="233"/>
      <c r="P1" s="233"/>
    </row>
    <row r="2" spans="1:18" ht="27.75" customHeight="1" x14ac:dyDescent="0.25">
      <c r="A2" s="204" t="s">
        <v>364</v>
      </c>
      <c r="B2" s="205"/>
      <c r="C2" s="205"/>
      <c r="D2" s="205"/>
      <c r="E2" s="205"/>
      <c r="F2" s="205"/>
      <c r="G2" s="205"/>
      <c r="H2" s="205"/>
      <c r="I2" s="205"/>
      <c r="J2" s="205"/>
      <c r="K2" s="205"/>
      <c r="L2" s="205"/>
      <c r="M2" s="205"/>
      <c r="N2" s="205"/>
      <c r="O2" s="205"/>
      <c r="P2" s="206"/>
    </row>
    <row r="3" spans="1:18" ht="17.25" customHeight="1" x14ac:dyDescent="0.35">
      <c r="A3" s="69"/>
      <c r="B3" s="69"/>
      <c r="C3" s="69"/>
      <c r="D3" s="69"/>
    </row>
    <row r="4" spans="1:18" s="71" customFormat="1" ht="25.5" customHeight="1" x14ac:dyDescent="0.25">
      <c r="A4" s="204" t="str">
        <f>Overview!B4&amp; " - Effective from "&amp;Overview!D4&amp;" - "&amp;Overview!E4&amp;" new Designated EHV charges"</f>
        <v>ESP Electricity Limited - GSP _M - Effective from 1 April 2027 - Final new Designated EHV charges</v>
      </c>
      <c r="B4" s="205"/>
      <c r="C4" s="205"/>
      <c r="D4" s="205"/>
      <c r="E4" s="205"/>
      <c r="F4" s="205"/>
      <c r="G4" s="205"/>
      <c r="H4" s="205"/>
      <c r="I4" s="205"/>
      <c r="J4" s="205"/>
      <c r="K4" s="205"/>
      <c r="L4" s="205"/>
      <c r="M4" s="205"/>
      <c r="N4" s="205"/>
      <c r="O4" s="205"/>
      <c r="P4" s="206"/>
    </row>
    <row r="5" spans="1:18" ht="69.75" customHeight="1" x14ac:dyDescent="0.25">
      <c r="A5" s="74" t="s">
        <v>368</v>
      </c>
      <c r="B5" s="74" t="s">
        <v>270</v>
      </c>
      <c r="C5" s="74" t="s">
        <v>260</v>
      </c>
      <c r="D5" s="74" t="s">
        <v>261</v>
      </c>
      <c r="E5" s="74" t="s">
        <v>271</v>
      </c>
      <c r="F5" s="74" t="s">
        <v>260</v>
      </c>
      <c r="G5" s="74" t="s">
        <v>262</v>
      </c>
      <c r="H5" s="76" t="s">
        <v>29</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8" ht="22.5" customHeight="1" x14ac:dyDescent="0.25">
      <c r="A6" s="235" t="s">
        <v>690</v>
      </c>
      <c r="B6" s="236"/>
      <c r="C6" s="236"/>
      <c r="D6" s="236"/>
      <c r="E6" s="236"/>
      <c r="F6" s="236"/>
      <c r="G6" s="236"/>
      <c r="H6" s="236"/>
      <c r="I6" s="236"/>
      <c r="J6" s="236"/>
      <c r="K6" s="236"/>
      <c r="L6" s="236"/>
      <c r="M6" s="236"/>
      <c r="N6" s="236"/>
      <c r="O6" s="236"/>
      <c r="P6" s="237"/>
    </row>
    <row r="8" spans="1:18" ht="27.75" customHeight="1" x14ac:dyDescent="0.25">
      <c r="A8" s="204" t="str">
        <f>Overview!B4&amp; " - Effective from "&amp;Overview!D4&amp;" - "&amp;Overview!E4&amp;" new Designated EHV line loss factors"</f>
        <v>ESP Electricity Limited - GSP _M - Effective from 1 April 2027 - Final new Designated EHV line loss factors</v>
      </c>
      <c r="B8" s="205"/>
      <c r="C8" s="205"/>
      <c r="D8" s="205"/>
      <c r="E8" s="205"/>
      <c r="F8" s="205"/>
      <c r="G8" s="205"/>
      <c r="H8" s="205"/>
      <c r="I8" s="205"/>
      <c r="J8" s="205"/>
      <c r="K8" s="205"/>
      <c r="L8" s="205"/>
      <c r="M8" s="205"/>
      <c r="N8" s="205"/>
      <c r="O8" s="205"/>
      <c r="P8" s="205"/>
      <c r="Q8" s="205"/>
      <c r="R8" s="206"/>
    </row>
    <row r="9" spans="1:18" ht="62.25" customHeight="1" x14ac:dyDescent="0.25">
      <c r="A9" s="74" t="s">
        <v>368</v>
      </c>
      <c r="B9" s="74" t="s">
        <v>270</v>
      </c>
      <c r="C9" s="74" t="s">
        <v>260</v>
      </c>
      <c r="D9" s="74" t="s">
        <v>261</v>
      </c>
      <c r="E9" s="74" t="s">
        <v>271</v>
      </c>
      <c r="F9" s="74" t="s">
        <v>260</v>
      </c>
      <c r="G9" s="74" t="s">
        <v>262</v>
      </c>
      <c r="H9" s="76" t="s">
        <v>29</v>
      </c>
      <c r="I9" s="149" t="s">
        <v>337</v>
      </c>
      <c r="J9" s="149" t="s">
        <v>336</v>
      </c>
      <c r="K9" s="149" t="s">
        <v>338</v>
      </c>
      <c r="L9" s="149" t="s">
        <v>339</v>
      </c>
      <c r="M9" s="149" t="s">
        <v>340</v>
      </c>
      <c r="N9" s="150" t="s">
        <v>341</v>
      </c>
      <c r="O9" s="150" t="s">
        <v>342</v>
      </c>
      <c r="P9" s="150" t="s">
        <v>343</v>
      </c>
      <c r="Q9" s="150" t="s">
        <v>344</v>
      </c>
      <c r="R9" s="150" t="s">
        <v>345</v>
      </c>
    </row>
    <row r="10" spans="1:18" ht="22.5" customHeight="1" x14ac:dyDescent="0.25">
      <c r="A10" s="235" t="s">
        <v>690</v>
      </c>
      <c r="B10" s="236"/>
      <c r="C10" s="236"/>
      <c r="D10" s="236"/>
      <c r="E10" s="236"/>
      <c r="F10" s="236"/>
      <c r="G10" s="236"/>
      <c r="H10" s="236"/>
      <c r="I10" s="236"/>
      <c r="J10" s="236"/>
      <c r="K10" s="236"/>
      <c r="L10" s="236"/>
      <c r="M10" s="236"/>
      <c r="N10" s="236"/>
      <c r="O10" s="236"/>
      <c r="P10" s="236"/>
      <c r="Q10" s="236"/>
      <c r="R10" s="237"/>
    </row>
    <row r="12" spans="1:18" ht="12.75" customHeight="1" x14ac:dyDescent="0.35"/>
    <row r="13" spans="1:18" ht="12.75" customHeight="1" x14ac:dyDescent="0.35"/>
    <row r="14" spans="1:18" ht="27.75" customHeight="1" x14ac:dyDescent="0.35">
      <c r="A14" s="234" t="s">
        <v>586</v>
      </c>
      <c r="B14" s="234"/>
      <c r="C14" s="234"/>
      <c r="D14" s="234"/>
      <c r="E14" s="234"/>
    </row>
    <row r="16" spans="1:18" ht="27.75" customHeight="1" x14ac:dyDescent="0.35">
      <c r="A16" s="56"/>
    </row>
  </sheetData>
  <mergeCells count="7">
    <mergeCell ref="C1:P1"/>
    <mergeCell ref="A2:P2"/>
    <mergeCell ref="A4:P4"/>
    <mergeCell ref="A8:R8"/>
    <mergeCell ref="A14:E14"/>
    <mergeCell ref="A6:P6"/>
    <mergeCell ref="A10:R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2020-12-18T09:38:32Z</cp:lastPrinted>
  <dcterms:created xsi:type="dcterms:W3CDTF">2009-11-12T11:38:00Z</dcterms:created>
  <dcterms:modified xsi:type="dcterms:W3CDTF">2026-01-19T14:50:04Z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